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\OneDrive\Escritorio\Dell\GLORIA POR CENIZAS\COMPRAS\DICIEMBRE\"/>
    </mc:Choice>
  </mc:AlternateContent>
  <bookViews>
    <workbookView xWindow="0" yWindow="0" windowWidth="19368" windowHeight="8688"/>
  </bookViews>
  <sheets>
    <sheet name="Alimetacion" sheetId="1" r:id="rId1"/>
    <sheet name="Sanitarios" sheetId="2" r:id="rId2"/>
    <sheet name="Limpieza" sheetId="3" r:id="rId3"/>
    <sheet name="Farmaceuticos" sheetId="4" r:id="rId4"/>
  </sheets>
  <calcPr calcId="152511"/>
</workbook>
</file>

<file path=xl/calcChain.xml><?xml version="1.0" encoding="utf-8"?>
<calcChain xmlns="http://schemas.openxmlformats.org/spreadsheetml/2006/main">
  <c r="K11" i="4" l="1"/>
  <c r="K6" i="4"/>
  <c r="K10" i="4"/>
  <c r="K9" i="4"/>
  <c r="K8" i="4"/>
  <c r="K7" i="4"/>
  <c r="K5" i="4"/>
  <c r="Q9" i="4"/>
  <c r="Q8" i="4"/>
  <c r="Q7" i="4"/>
  <c r="Q6" i="4"/>
  <c r="Q5" i="4"/>
  <c r="W9" i="4"/>
  <c r="W8" i="4"/>
  <c r="W7" i="4"/>
  <c r="W6" i="4"/>
  <c r="W5" i="4"/>
  <c r="Y10" i="3"/>
  <c r="W9" i="3"/>
  <c r="W8" i="3"/>
  <c r="W7" i="3"/>
  <c r="W6" i="3"/>
  <c r="W5" i="3"/>
  <c r="Q9" i="3"/>
  <c r="Q8" i="3"/>
  <c r="Q7" i="3"/>
  <c r="Q6" i="3"/>
  <c r="Q5" i="3"/>
  <c r="K9" i="3"/>
  <c r="K8" i="3"/>
  <c r="K7" i="3"/>
  <c r="K6" i="3"/>
  <c r="K5" i="3"/>
  <c r="AA14" i="2"/>
  <c r="Y13" i="2"/>
  <c r="Y12" i="2"/>
  <c r="Y11" i="2"/>
  <c r="Y10" i="2"/>
  <c r="Y9" i="2"/>
  <c r="Y8" i="2"/>
  <c r="Y7" i="2"/>
  <c r="Y6" i="2"/>
  <c r="Y5" i="2"/>
  <c r="R13" i="2"/>
  <c r="R12" i="2"/>
  <c r="R11" i="2"/>
  <c r="R10" i="2"/>
  <c r="R9" i="2"/>
  <c r="R8" i="2"/>
  <c r="R7" i="2"/>
  <c r="R6" i="2"/>
  <c r="R5" i="2"/>
  <c r="K13" i="2"/>
  <c r="K12" i="2"/>
  <c r="K11" i="2"/>
  <c r="K10" i="2"/>
  <c r="K9" i="2"/>
  <c r="K8" i="2"/>
  <c r="K7" i="2"/>
  <c r="K6" i="2"/>
  <c r="K5" i="2"/>
  <c r="K5" i="1"/>
  <c r="Z88" i="1"/>
  <c r="S88" i="1"/>
  <c r="Y88" i="1"/>
  <c r="AA88" i="1"/>
  <c r="AB88" i="1" s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6" i="1"/>
  <c r="Y5" i="1"/>
  <c r="R88" i="1"/>
  <c r="R81" i="1"/>
  <c r="R82" i="1"/>
  <c r="R83" i="1"/>
  <c r="R84" i="1"/>
  <c r="R85" i="1"/>
  <c r="R86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7" i="1"/>
  <c r="R8" i="1"/>
  <c r="R9" i="1"/>
  <c r="R10" i="1"/>
  <c r="R11" i="1"/>
  <c r="R6" i="1"/>
  <c r="R5" i="1"/>
  <c r="K88" i="1"/>
  <c r="K85" i="1"/>
  <c r="K86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7" i="1"/>
  <c r="K8" i="1"/>
  <c r="K6" i="1"/>
  <c r="E87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5" i="1"/>
  <c r="E10" i="4"/>
  <c r="E10" i="3"/>
  <c r="E14" i="2"/>
  <c r="B87" i="1"/>
  <c r="L8" i="1" l="1"/>
  <c r="L88" i="1" s="1"/>
  <c r="L78" i="1"/>
  <c r="Z12" i="1"/>
  <c r="Z66" i="1"/>
  <c r="Z80" i="1"/>
  <c r="K14" i="2"/>
  <c r="L6" i="2"/>
  <c r="K10" i="3"/>
  <c r="E11" i="3" s="1"/>
  <c r="R14" i="2"/>
  <c r="S8" i="2"/>
  <c r="S13" i="2"/>
  <c r="Q10" i="3"/>
  <c r="L11" i="2"/>
  <c r="S65" i="1"/>
  <c r="S80" i="1"/>
  <c r="Z8" i="2"/>
  <c r="Y14" i="2"/>
  <c r="L13" i="2"/>
  <c r="W10" i="3"/>
  <c r="Z86" i="1"/>
  <c r="L19" i="1"/>
  <c r="L31" i="1"/>
  <c r="S23" i="1"/>
  <c r="S40" i="1"/>
  <c r="L39" i="1"/>
  <c r="L66" i="1"/>
  <c r="Z23" i="1"/>
  <c r="Z41" i="1"/>
  <c r="L48" i="1"/>
  <c r="S86" i="1"/>
  <c r="L86" i="1"/>
  <c r="E12" i="4"/>
  <c r="Q10" i="4"/>
  <c r="W10" i="4"/>
  <c r="S12" i="1"/>
  <c r="L13" i="1"/>
  <c r="L24" i="1"/>
  <c r="L84" i="1"/>
  <c r="L8" i="2"/>
  <c r="Z13" i="2"/>
  <c r="E16" i="2" l="1"/>
</calcChain>
</file>

<file path=xl/comments1.xml><?xml version="1.0" encoding="utf-8"?>
<comments xmlns="http://schemas.openxmlformats.org/spreadsheetml/2006/main">
  <authors>
    <author/>
  </authors>
  <commentList>
    <comment ref="C41" authorId="0" shapeId="0">
      <text>
        <r>
          <rPr>
            <sz val="10"/>
            <color rgb="FF000000"/>
            <rFont val="Arial"/>
            <family val="2"/>
            <scheme val="minor"/>
          </rPr>
          <t>Cindy Lopez:</t>
        </r>
      </text>
    </comment>
    <comment ref="I41" authorId="0" shapeId="0">
      <text>
        <r>
          <rPr>
            <sz val="10"/>
            <color rgb="FF000000"/>
            <rFont val="Arial"/>
            <family val="2"/>
            <scheme val="minor"/>
          </rPr>
          <t>Cindy Lopez:</t>
        </r>
      </text>
    </comment>
    <comment ref="P41" authorId="0" shapeId="0">
      <text>
        <r>
          <rPr>
            <sz val="10"/>
            <color rgb="FF000000"/>
            <rFont val="Arial"/>
            <family val="2"/>
            <scheme val="minor"/>
          </rPr>
          <t>Cindy Lopez:</t>
        </r>
      </text>
    </comment>
    <comment ref="W41" authorId="0" shapeId="0">
      <text>
        <r>
          <rPr>
            <sz val="10"/>
            <color rgb="FF000000"/>
            <rFont val="Arial"/>
            <family val="2"/>
            <scheme val="minor"/>
          </rPr>
          <t>Cindy Lopez:</t>
        </r>
      </text>
    </comment>
  </commentList>
</comments>
</file>

<file path=xl/sharedStrings.xml><?xml version="1.0" encoding="utf-8"?>
<sst xmlns="http://schemas.openxmlformats.org/spreadsheetml/2006/main" count="480" uniqueCount="116">
  <si>
    <t>SEDE MONJAS</t>
  </si>
  <si>
    <t xml:space="preserve">SEDE COMALAPA </t>
  </si>
  <si>
    <t>SEDE DOLORES</t>
  </si>
  <si>
    <t>Compras Generales</t>
  </si>
  <si>
    <t>CANTIDAD</t>
  </si>
  <si>
    <t>DESCRIPCION</t>
  </si>
  <si>
    <t>P UNITARIO</t>
  </si>
  <si>
    <t>P TOTAL</t>
  </si>
  <si>
    <t>Gas propano  de 25 libras</t>
  </si>
  <si>
    <t>Leche entera en polvo de 2200 g</t>
  </si>
  <si>
    <t>Leche entera en polvo de 1500 g</t>
  </si>
  <si>
    <t>Leche descremada en polvo de 1500 g</t>
  </si>
  <si>
    <t>Café Instantaneo Soluble de 300g</t>
  </si>
  <si>
    <t>Café molido y tostado 350g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</si>
  <si>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</si>
  <si>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</si>
  <si>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</si>
  <si>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</si>
  <si>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</si>
  <si>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</si>
  <si>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</si>
  <si>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rosados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</si>
  <si>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</si>
  <si>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</si>
  <si>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</si>
  <si>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</si>
  <si>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</si>
  <si>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Endulzante artificial caja con 100 sobre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</si>
  <si>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</si>
  <si>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</si>
  <si>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</si>
  <si>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</si>
  <si>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</si>
  <si>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</si>
  <si>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Aceite vegetal 3000 ml</t>
  </si>
  <si>
    <t xml:space="preserve">Libra de pollo cuadril y pierna </t>
  </si>
  <si>
    <t>Libra de pollo amarillo entero</t>
  </si>
  <si>
    <t>Libra de Carne De Res Camote</t>
  </si>
  <si>
    <t>Libra de Carne De Res Falda</t>
  </si>
  <si>
    <t>Azucar morena presentación de 11500 g</t>
  </si>
  <si>
    <t>Azucar morena presentación de 4500 g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</si>
  <si>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</si>
  <si>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</si>
  <si>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</si>
  <si>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</si>
  <si>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</si>
  <si>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</si>
  <si>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</si>
  <si>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</si>
  <si>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</si>
  <si>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</si>
  <si>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</si>
  <si>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</si>
  <si>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</si>
  <si>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</si>
  <si>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</si>
  <si>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</si>
  <si>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</si>
  <si>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</si>
  <si>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</si>
  <si>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</si>
  <si>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</si>
  <si>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Flan sabor vainilla aritificial 1 libra</t>
  </si>
  <si>
    <t>Multicereal instantaneo vainilla 352g</t>
  </si>
  <si>
    <t>Multicereal instantaneo manzana 352g</t>
  </si>
  <si>
    <t>Pure de Papa Instantaneo 400gr</t>
  </si>
  <si>
    <t>Salsa Soya 340 g</t>
  </si>
  <si>
    <t xml:space="preserve">Libra Jamon de pavo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</si>
  <si>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</si>
  <si>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</si>
  <si>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</si>
  <si>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</si>
  <si>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</si>
  <si>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</si>
  <si>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</si>
  <si>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</si>
  <si>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</si>
  <si>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</si>
  <si>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</si>
  <si>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</si>
  <si>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</si>
  <si>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Complemento alimenticio de proteinas y minerales sabor vainilla 400g</t>
  </si>
  <si>
    <t>Complemento alimenticio de proteinas y minerales sabor fresa 400g</t>
  </si>
  <si>
    <t>Complemento alimenticio de proteinas y minerales sabor vainilla 850g</t>
  </si>
  <si>
    <t>Complemento alimenticio de proteinas y minerales sabor fresa 850g</t>
  </si>
  <si>
    <t>Complemento alimenticio de proteinas y minerales sabor fresa 220ml</t>
  </si>
  <si>
    <t>Complemento alimenticio de proteinas y minerales sabor vainilla 220ml</t>
  </si>
  <si>
    <t>Complemento alimenticio de proteinas y minerales sabor fresa banano 850g</t>
  </si>
  <si>
    <t>Complemento alimenticio de proteinas y minerales sabor chocolate 850g</t>
  </si>
  <si>
    <t>TOTAL</t>
  </si>
  <si>
    <t xml:space="preserve">COMPRAS GENERALES </t>
  </si>
  <si>
    <t>SEDE DE MONJAS</t>
  </si>
  <si>
    <t>SEDE DE COMALAPA</t>
  </si>
  <si>
    <t>SEDE DE DOLORES</t>
  </si>
  <si>
    <t>Cloro presentación de Galón</t>
  </si>
  <si>
    <t>Desinfectante Presentación galón</t>
  </si>
  <si>
    <t>jabón en polvo 2Kg</t>
  </si>
  <si>
    <t>Suavizante de ropa Presentación galón</t>
  </si>
  <si>
    <t>Shampoo para cabello anticaída 1000ml</t>
  </si>
  <si>
    <t>Jabón corporal 110 g 3 piezas</t>
  </si>
  <si>
    <t>Jabón en Bola 3 pack 375g c/u</t>
  </si>
  <si>
    <t>Jabón natural en Bola 3 pack 300g c/u</t>
  </si>
  <si>
    <t>Caja de bolsas color negro jardineras 15 Unidades</t>
  </si>
  <si>
    <t>SEDE COMALAPA</t>
  </si>
  <si>
    <t>Guante de latex talla S 100 unidades</t>
  </si>
  <si>
    <t>Guante de latex talla M 100 unidades</t>
  </si>
  <si>
    <t>Guante de latex talla L 100 unidades</t>
  </si>
  <si>
    <t>Toallas humedas 80 unidades</t>
  </si>
  <si>
    <t>Papel higienico fardo 12 Unidades</t>
  </si>
  <si>
    <t>187,650.00</t>
  </si>
  <si>
    <t xml:space="preserve">SEDE DE COMALAPA </t>
  </si>
  <si>
    <t>Metformina 850MG caja de 30 tabletas</t>
  </si>
  <si>
    <t>Acido Acetilsalicilico 81g 30 tabletas</t>
  </si>
  <si>
    <t>Loratadina 10g 100 tabletas</t>
  </si>
  <si>
    <t>Valpakine 500mg caja de 40 unidades</t>
  </si>
  <si>
    <t>clorhidrato de ambroxol 150 mL, clorhidrato de clenbuterol 0,1 mg.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</si>
</sst>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Q]#,##0.00"/>
    <numFmt numFmtId="165" formatCode="[$Q-486]#,##0.00"/>
  </numFmts>
  <fonts count="20">
    <font>
      <sz val="10"/>
      <color rgb="FF000000"/>
      <name val="Arial"/>
      <scheme val="minor"/>
    </font>
    <font>
      <b/>
      <sz val="14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&quot;Times New Roman&quot;"/>
    </font>
    <font>
      <sz val="12"/>
      <color theme="1"/>
      <name val="&quot;Times New Roman&quot;"/>
    </font>
    <font>
      <sz val="12"/>
      <color theme="1"/>
      <name val="Arial"/>
      <family val="2"/>
    </font>
    <font>
      <sz val="9"/>
      <color rgb="FF000000"/>
      <name val="Times New Roman"/>
      <family val="1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1C232"/>
        <bgColor rgb="FFF1C23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7" tint="0.399975585192419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indexed="64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indexed="64"/>
      </bottom>
      <diagonal/>
    </border>
    <border>
      <left/>
      <right style="thick">
        <color rgb="FF000000"/>
      </right>
      <top style="thin">
        <color rgb="FF000000"/>
      </top>
      <bottom style="thick">
        <color indexed="64"/>
      </bottom>
      <diagonal/>
    </border>
    <border>
      <left/>
      <right/>
      <top style="thick">
        <color rgb="FF000000"/>
      </top>
      <bottom style="thin">
        <color indexed="64"/>
      </bottom>
      <diagonal/>
    </border>
    <border>
      <left/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ck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 applyFont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0" fontId="5" fillId="3" borderId="4" xfId="0" applyFont="1" applyFill="1" applyBorder="1" applyAlignment="1"/>
    <xf numFmtId="0" fontId="5" fillId="3" borderId="5" xfId="0" applyFont="1" applyFill="1" applyBorder="1" applyAlignment="1"/>
    <xf numFmtId="3" fontId="6" fillId="4" borderId="6" xfId="0" applyNumberFormat="1" applyFont="1" applyFill="1" applyBorder="1" applyAlignment="1">
      <alignment horizontal="center"/>
    </xf>
    <xf numFmtId="0" fontId="7" fillId="4" borderId="6" xfId="0" applyFont="1" applyFill="1" applyBorder="1" applyAlignment="1">
      <alignment wrapText="1"/>
    </xf>
    <xf numFmtId="164" fontId="8" fillId="0" borderId="3" xfId="0" applyNumberFormat="1" applyFont="1" applyBorder="1" applyAlignment="1">
      <alignment horizontal="right"/>
    </xf>
    <xf numFmtId="4" fontId="9" fillId="4" borderId="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/>
    <xf numFmtId="3" fontId="7" fillId="4" borderId="9" xfId="0" applyNumberFormat="1" applyFont="1" applyFill="1" applyBorder="1" applyAlignment="1">
      <alignment horizontal="center"/>
    </xf>
    <xf numFmtId="0" fontId="7" fillId="4" borderId="10" xfId="0" applyFont="1" applyFill="1" applyBorder="1" applyAlignment="1">
      <alignment wrapText="1"/>
    </xf>
    <xf numFmtId="164" fontId="8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11" fillId="0" borderId="8" xfId="0" applyFont="1" applyBorder="1" applyAlignment="1"/>
    <xf numFmtId="3" fontId="6" fillId="4" borderId="2" xfId="0" applyNumberFormat="1" applyFont="1" applyFill="1" applyBorder="1" applyAlignment="1">
      <alignment horizontal="center" wrapText="1"/>
    </xf>
    <xf numFmtId="0" fontId="7" fillId="4" borderId="2" xfId="0" applyFont="1" applyFill="1" applyBorder="1" applyAlignment="1">
      <alignment wrapText="1"/>
    </xf>
    <xf numFmtId="0" fontId="10" fillId="0" borderId="0" xfId="0" applyFont="1"/>
    <xf numFmtId="3" fontId="7" fillId="4" borderId="12" xfId="0" applyNumberFormat="1" applyFont="1" applyFill="1" applyBorder="1" applyAlignment="1">
      <alignment horizontal="center" wrapText="1"/>
    </xf>
    <xf numFmtId="164" fontId="8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3" fontId="7" fillId="4" borderId="15" xfId="0" applyNumberFormat="1" applyFont="1" applyFill="1" applyBorder="1" applyAlignment="1">
      <alignment horizontal="center" wrapText="1"/>
    </xf>
    <xf numFmtId="0" fontId="7" fillId="4" borderId="16" xfId="0" applyFont="1" applyFill="1" applyBorder="1" applyAlignment="1">
      <alignment wrapText="1"/>
    </xf>
    <xf numFmtId="164" fontId="8" fillId="0" borderId="17" xfId="0" applyNumberFormat="1" applyFont="1" applyBorder="1" applyAlignment="1">
      <alignment horizontal="right"/>
    </xf>
    <xf numFmtId="164" fontId="11" fillId="0" borderId="18" xfId="0" applyNumberFormat="1" applyFont="1" applyBorder="1"/>
    <xf numFmtId="3" fontId="6" fillId="4" borderId="2" xfId="0" applyNumberFormat="1" applyFont="1" applyFill="1" applyBorder="1" applyAlignment="1">
      <alignment horizontal="center"/>
    </xf>
    <xf numFmtId="3" fontId="7" fillId="4" borderId="12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164" fontId="11" fillId="0" borderId="18" xfId="0" applyNumberFormat="1" applyFont="1" applyBorder="1" applyAlignment="1"/>
    <xf numFmtId="164" fontId="8" fillId="0" borderId="19" xfId="0" applyNumberFormat="1" applyFont="1" applyBorder="1" applyAlignment="1">
      <alignment horizontal="right"/>
    </xf>
    <xf numFmtId="164" fontId="11" fillId="0" borderId="20" xfId="0" applyNumberFormat="1" applyFont="1" applyBorder="1"/>
    <xf numFmtId="3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wrapText="1"/>
    </xf>
    <xf numFmtId="3" fontId="7" fillId="0" borderId="12" xfId="0" applyNumberFormat="1" applyFont="1" applyBorder="1" applyAlignment="1">
      <alignment horizontal="center"/>
    </xf>
    <xf numFmtId="0" fontId="7" fillId="0" borderId="10" xfId="0" applyFont="1" applyBorder="1" applyAlignment="1">
      <alignment wrapText="1"/>
    </xf>
    <xf numFmtId="3" fontId="7" fillId="4" borderId="21" xfId="0" applyNumberFormat="1" applyFont="1" applyFill="1" applyBorder="1" applyAlignment="1">
      <alignment horizontal="center"/>
    </xf>
    <xf numFmtId="0" fontId="7" fillId="0" borderId="16" xfId="0" applyFont="1" applyBorder="1" applyAlignment="1">
      <alignment wrapText="1"/>
    </xf>
    <xf numFmtId="3" fontId="7" fillId="4" borderId="12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4" xfId="0" applyNumberFormat="1" applyFont="1" applyFill="1" applyBorder="1" applyAlignment="1">
      <alignment horizontal="center"/>
    </xf>
    <xf numFmtId="0" fontId="7" fillId="0" borderId="4" xfId="0" applyFont="1" applyBorder="1" applyAlignment="1">
      <alignment wrapText="1"/>
    </xf>
    <xf numFmtId="3" fontId="7" fillId="4" borderId="10" xfId="0" applyNumberFormat="1" applyFont="1" applyFill="1" applyBorder="1" applyAlignment="1">
      <alignment horizontal="center"/>
    </xf>
    <xf numFmtId="0" fontId="7" fillId="0" borderId="22" xfId="0" applyFont="1" applyBorder="1" applyAlignment="1">
      <alignment wrapText="1"/>
    </xf>
    <xf numFmtId="3" fontId="11" fillId="0" borderId="0" xfId="0" applyNumberFormat="1" applyFont="1"/>
    <xf numFmtId="0" fontId="12" fillId="0" borderId="0" xfId="0" applyFont="1" applyAlignment="1"/>
    <xf numFmtId="164" fontId="13" fillId="0" borderId="0" xfId="0" applyNumberFormat="1" applyFont="1"/>
    <xf numFmtId="164" fontId="11" fillId="0" borderId="0" xfId="0" applyNumberFormat="1" applyFont="1"/>
    <xf numFmtId="0" fontId="13" fillId="0" borderId="0" xfId="0" applyFont="1"/>
    <xf numFmtId="0" fontId="14" fillId="0" borderId="1" xfId="0" applyFont="1" applyBorder="1" applyAlignment="1"/>
    <xf numFmtId="0" fontId="8" fillId="0" borderId="1" xfId="0" applyFont="1" applyBorder="1" applyAlignment="1">
      <alignment horizontal="center"/>
    </xf>
    <xf numFmtId="0" fontId="11" fillId="0" borderId="0" xfId="0" applyFont="1" applyAlignment="1"/>
    <xf numFmtId="0" fontId="8" fillId="3" borderId="4" xfId="0" applyFont="1" applyFill="1" applyBorder="1" applyAlignment="1"/>
    <xf numFmtId="0" fontId="8" fillId="3" borderId="5" xfId="0" applyFont="1" applyFill="1" applyBorder="1" applyAlignment="1">
      <alignment horizontal="center"/>
    </xf>
    <xf numFmtId="0" fontId="8" fillId="3" borderId="5" xfId="0" applyFont="1" applyFill="1" applyBorder="1" applyAlignment="1"/>
    <xf numFmtId="0" fontId="11" fillId="0" borderId="6" xfId="0" applyFont="1" applyBorder="1" applyAlignment="1"/>
    <xf numFmtId="0" fontId="12" fillId="0" borderId="6" xfId="0" applyFont="1" applyBorder="1" applyAlignment="1"/>
    <xf numFmtId="164" fontId="11" fillId="0" borderId="6" xfId="0" applyNumberFormat="1" applyFont="1" applyBorder="1" applyAlignment="1"/>
    <xf numFmtId="0" fontId="11" fillId="0" borderId="23" xfId="0" applyFont="1" applyBorder="1" applyAlignment="1"/>
    <xf numFmtId="0" fontId="11" fillId="0" borderId="24" xfId="0" applyFont="1" applyBorder="1" applyAlignment="1"/>
    <xf numFmtId="0" fontId="12" fillId="0" borderId="25" xfId="0" applyFont="1" applyBorder="1" applyAlignment="1"/>
    <xf numFmtId="164" fontId="11" fillId="0" borderId="26" xfId="0" applyNumberFormat="1" applyFont="1" applyBorder="1" applyAlignment="1"/>
    <xf numFmtId="164" fontId="11" fillId="0" borderId="27" xfId="0" applyNumberFormat="1" applyFont="1" applyBorder="1" applyAlignment="1"/>
    <xf numFmtId="164" fontId="11" fillId="0" borderId="28" xfId="0" applyNumberFormat="1" applyFont="1" applyBorder="1" applyAlignment="1"/>
    <xf numFmtId="0" fontId="11" fillId="0" borderId="29" xfId="0" applyFont="1" applyBorder="1" applyAlignment="1"/>
    <xf numFmtId="0" fontId="12" fillId="0" borderId="30" xfId="0" applyFont="1" applyBorder="1" applyAlignment="1"/>
    <xf numFmtId="164" fontId="11" fillId="0" borderId="31" xfId="0" applyNumberFormat="1" applyFont="1" applyBorder="1" applyAlignment="1"/>
    <xf numFmtId="164" fontId="11" fillId="0" borderId="32" xfId="0" applyNumberFormat="1" applyFont="1" applyBorder="1" applyAlignment="1"/>
    <xf numFmtId="164" fontId="11" fillId="0" borderId="33" xfId="0" applyNumberFormat="1" applyFont="1" applyBorder="1"/>
    <xf numFmtId="0" fontId="11" fillId="0" borderId="34" xfId="0" applyFont="1" applyBorder="1" applyAlignment="1"/>
    <xf numFmtId="164" fontId="11" fillId="0" borderId="35" xfId="0" applyNumberFormat="1" applyFont="1" applyBorder="1" applyAlignment="1"/>
    <xf numFmtId="164" fontId="11" fillId="0" borderId="36" xfId="0" applyNumberFormat="1" applyFont="1" applyBorder="1" applyAlignment="1"/>
    <xf numFmtId="0" fontId="11" fillId="0" borderId="37" xfId="0" applyFont="1" applyBorder="1" applyAlignment="1"/>
    <xf numFmtId="164" fontId="11" fillId="0" borderId="38" xfId="0" applyNumberFormat="1" applyFont="1" applyBorder="1" applyAlignment="1"/>
    <xf numFmtId="0" fontId="11" fillId="0" borderId="39" xfId="0" applyFont="1" applyBorder="1" applyAlignment="1"/>
    <xf numFmtId="164" fontId="11" fillId="0" borderId="40" xfId="0" applyNumberFormat="1" applyFont="1" applyBorder="1" applyAlignment="1"/>
    <xf numFmtId="0" fontId="11" fillId="0" borderId="41" xfId="0" applyFont="1" applyBorder="1" applyAlignment="1"/>
    <xf numFmtId="164" fontId="11" fillId="0" borderId="33" xfId="0" applyNumberFormat="1" applyFont="1" applyBorder="1" applyAlignment="1"/>
    <xf numFmtId="0" fontId="11" fillId="0" borderId="42" xfId="0" applyFont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/>
    <xf numFmtId="164" fontId="8" fillId="0" borderId="3" xfId="0" applyNumberFormat="1" applyFont="1" applyBorder="1" applyAlignment="1">
      <alignment horizontal="right"/>
    </xf>
    <xf numFmtId="0" fontId="14" fillId="0" borderId="2" xfId="0" applyFont="1" applyBorder="1" applyAlignment="1"/>
    <xf numFmtId="0" fontId="14" fillId="0" borderId="3" xfId="0" applyFont="1" applyBorder="1" applyAlignment="1"/>
    <xf numFmtId="164" fontId="14" fillId="0" borderId="3" xfId="0" applyNumberFormat="1" applyFont="1" applyBorder="1" applyAlignment="1"/>
    <xf numFmtId="164" fontId="14" fillId="0" borderId="3" xfId="0" applyNumberFormat="1" applyFont="1" applyBorder="1" applyAlignment="1"/>
    <xf numFmtId="164" fontId="11" fillId="0" borderId="0" xfId="0" applyNumberFormat="1" applyFont="1" applyAlignment="1"/>
    <xf numFmtId="4" fontId="11" fillId="0" borderId="0" xfId="0" applyNumberFormat="1" applyFont="1" applyAlignment="1"/>
    <xf numFmtId="0" fontId="12" fillId="0" borderId="6" xfId="0" applyFont="1" applyBorder="1" applyAlignment="1">
      <alignment wrapText="1"/>
    </xf>
    <xf numFmtId="164" fontId="8" fillId="0" borderId="43" xfId="0" applyNumberFormat="1" applyFont="1" applyBorder="1" applyAlignment="1">
      <alignment horizontal="right"/>
    </xf>
    <xf numFmtId="164" fontId="8" fillId="0" borderId="44" xfId="0" applyNumberFormat="1" applyFont="1" applyBorder="1" applyAlignment="1">
      <alignment horizontal="right"/>
    </xf>
    <xf numFmtId="164" fontId="8" fillId="0" borderId="45" xfId="0" applyNumberFormat="1" applyFont="1" applyBorder="1" applyAlignment="1">
      <alignment horizontal="right"/>
    </xf>
    <xf numFmtId="164" fontId="8" fillId="0" borderId="46" xfId="0" applyNumberFormat="1" applyFont="1" applyBorder="1" applyAlignment="1">
      <alignment horizontal="right"/>
    </xf>
    <xf numFmtId="3" fontId="7" fillId="4" borderId="47" xfId="0" applyNumberFormat="1" applyFont="1" applyFill="1" applyBorder="1" applyAlignment="1">
      <alignment horizontal="center"/>
    </xf>
    <xf numFmtId="3" fontId="7" fillId="4" borderId="48" xfId="0" applyNumberFormat="1" applyFont="1" applyFill="1" applyBorder="1" applyAlignment="1">
      <alignment horizontal="center"/>
    </xf>
    <xf numFmtId="0" fontId="7" fillId="4" borderId="49" xfId="0" applyFont="1" applyFill="1" applyBorder="1" applyAlignment="1">
      <alignment wrapText="1"/>
    </xf>
    <xf numFmtId="164" fontId="8" fillId="0" borderId="50" xfId="0" applyNumberFormat="1" applyFont="1" applyBorder="1" applyAlignment="1">
      <alignment horizontal="right"/>
    </xf>
    <xf numFmtId="164" fontId="8" fillId="0" borderId="51" xfId="0" applyNumberFormat="1" applyFont="1" applyBorder="1" applyAlignment="1">
      <alignment horizontal="right"/>
    </xf>
    <xf numFmtId="3" fontId="7" fillId="4" borderId="52" xfId="0" applyNumberFormat="1" applyFont="1" applyFill="1" applyBorder="1" applyAlignment="1">
      <alignment horizontal="center"/>
    </xf>
    <xf numFmtId="0" fontId="7" fillId="0" borderId="49" xfId="0" applyFont="1" applyBorder="1" applyAlignment="1">
      <alignment wrapText="1"/>
    </xf>
    <xf numFmtId="164" fontId="11" fillId="0" borderId="53" xfId="0" applyNumberFormat="1" applyFont="1" applyBorder="1"/>
    <xf numFmtId="164" fontId="8" fillId="0" borderId="54" xfId="0" applyNumberFormat="1" applyFont="1" applyBorder="1" applyAlignment="1">
      <alignment horizontal="right"/>
    </xf>
    <xf numFmtId="164" fontId="8" fillId="0" borderId="55" xfId="0" applyNumberFormat="1" applyFont="1" applyBorder="1" applyAlignment="1">
      <alignment horizontal="right"/>
    </xf>
    <xf numFmtId="164" fontId="0" fillId="0" borderId="0" xfId="0" applyNumberFormat="1" applyFont="1" applyAlignment="1"/>
    <xf numFmtId="0" fontId="0" fillId="5" borderId="0" xfId="0" applyFont="1" applyFill="1" applyAlignment="1"/>
    <xf numFmtId="0" fontId="1" fillId="5" borderId="0" xfId="0" applyFont="1" applyFill="1" applyAlignment="1"/>
    <xf numFmtId="0" fontId="2" fillId="5" borderId="0" xfId="0" applyFont="1" applyFill="1" applyAlignment="1"/>
    <xf numFmtId="165" fontId="0" fillId="0" borderId="0" xfId="0" applyNumberFormat="1" applyFont="1" applyAlignment="1"/>
    <xf numFmtId="0" fontId="13" fillId="0" borderId="56" xfId="0" applyFont="1" applyBorder="1"/>
    <xf numFmtId="164" fontId="11" fillId="0" borderId="57" xfId="0" applyNumberFormat="1" applyFont="1" applyBorder="1" applyAlignment="1"/>
    <xf numFmtId="0" fontId="11" fillId="0" borderId="58" xfId="0" applyFont="1" applyBorder="1" applyAlignment="1"/>
    <xf numFmtId="0" fontId="11" fillId="0" borderId="59" xfId="0" applyFont="1" applyBorder="1" applyAlignment="1"/>
    <xf numFmtId="164" fontId="11" fillId="0" borderId="60" xfId="0" applyNumberFormat="1" applyFont="1" applyBorder="1" applyAlignment="1"/>
    <xf numFmtId="164" fontId="11" fillId="0" borderId="61" xfId="0" applyNumberFormat="1" applyFont="1" applyBorder="1" applyAlignment="1"/>
    <xf numFmtId="164" fontId="15" fillId="0" borderId="0" xfId="0" applyNumberFormat="1" applyFont="1" applyAlignment="1"/>
    <xf numFmtId="0" fontId="15" fillId="0" borderId="0" xfId="0" applyFont="1" applyAlignment="1"/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0" fontId="17" fillId="5" borderId="0" xfId="0" applyFont="1" applyFill="1" applyAlignment="1">
      <alignment horizontal="center"/>
    </xf>
    <xf numFmtId="0" fontId="18" fillId="5" borderId="1" xfId="0" applyFont="1" applyFill="1" applyBorder="1" applyAlignment="1">
      <alignment horizontal="center"/>
    </xf>
    <xf numFmtId="0" fontId="16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B2:AB88"/>
  <sheetViews>
    <sheetView tabSelected="1" topLeftCell="F49" workbookViewId="0">
      <selection activeCell="K88" sqref="K88"/>
    </sheetView>
  </sheetViews>
  <sheetFormatPr baseColWidth="10" defaultColWidth="12.6640625" defaultRowHeight="15.75" customHeight="1"/>
  <cols>
    <col min="3" max="3" width="59.109375" customWidth="1"/>
    <col min="5" max="5" width="16.88671875" customWidth="1"/>
    <col min="9" max="9" width="42.77734375" customWidth="1"/>
    <col min="12" max="12" width="12.44140625" customWidth="1"/>
    <col min="13" max="14" width="11.21875" customWidth="1"/>
    <col min="16" max="16" width="44.77734375" customWidth="1"/>
    <col min="19" max="19" width="11.77734375" customWidth="1"/>
    <col min="20" max="21" width="10.44140625" customWidth="1"/>
    <col min="23" max="23" width="42.88671875" customWidth="1"/>
  </cols>
  <sheetData>
    <row r="2" spans="2:26" ht="15.75" customHeight="1">
      <c r="G2" s="107"/>
      <c r="H2" s="107"/>
      <c r="I2" s="108" t="s">
        <v>0</v>
      </c>
      <c r="J2" s="107"/>
      <c r="K2" s="107"/>
      <c r="N2" s="107"/>
      <c r="O2" s="107"/>
      <c r="P2" s="108" t="s">
        <v>1</v>
      </c>
      <c r="Q2" s="107"/>
      <c r="R2" s="107"/>
      <c r="S2" s="107"/>
      <c r="U2" s="107"/>
      <c r="V2" s="107"/>
      <c r="W2" s="109" t="s">
        <v>2</v>
      </c>
      <c r="X2" s="107"/>
      <c r="Y2" s="107"/>
    </row>
    <row r="3" spans="2:26" ht="15.75" customHeight="1">
      <c r="B3" s="119" t="s">
        <v>3</v>
      </c>
      <c r="C3" s="120"/>
      <c r="D3" s="120"/>
      <c r="E3" s="120"/>
    </row>
    <row r="4" spans="2:26" ht="15.75" customHeight="1">
      <c r="B4" s="1" t="s">
        <v>4</v>
      </c>
      <c r="C4" s="2" t="s">
        <v>5</v>
      </c>
      <c r="D4" s="2" t="s">
        <v>6</v>
      </c>
      <c r="E4" s="2" t="s">
        <v>7</v>
      </c>
      <c r="H4" s="3" t="s">
        <v>4</v>
      </c>
      <c r="I4" s="4" t="s">
        <v>5</v>
      </c>
      <c r="J4" s="4" t="s">
        <v>6</v>
      </c>
      <c r="K4" s="4" t="s">
        <v>7</v>
      </c>
      <c r="O4" s="3" t="s">
        <v>4</v>
      </c>
      <c r="P4" s="4" t="s">
        <v>5</v>
      </c>
      <c r="Q4" s="4" t="s">
        <v>6</v>
      </c>
      <c r="R4" s="4" t="s">
        <v>7</v>
      </c>
      <c r="V4" s="3" t="s">
        <v>4</v>
      </c>
      <c r="W4" s="4" t="s">
        <v>5</v>
      </c>
      <c r="X4" s="4" t="s">
        <v>6</v>
      </c>
      <c r="Y4" s="4" t="s">
        <v>7</v>
      </c>
    </row>
    <row r="5" spans="2:26" ht="16.2" thickTop="1" thickBot="1">
      <c r="B5" s="5">
        <v>80</v>
      </c>
      <c r="C5" s="6" t="s">
        <v>8</v>
      </c>
      <c r="D5" s="7">
        <v>135</v>
      </c>
      <c r="E5" s="7">
        <f>+D5*B5</f>
        <v>10800</v>
      </c>
      <c r="F5" s="8"/>
      <c r="G5" s="9">
        <v>1</v>
      </c>
      <c r="H5" s="96">
        <v>40</v>
      </c>
      <c r="I5" s="98" t="s">
        <v>8</v>
      </c>
      <c r="J5" s="12">
        <v>135</v>
      </c>
      <c r="K5" s="13">
        <f>+H5*J5</f>
        <v>5400</v>
      </c>
      <c r="N5" s="9">
        <v>1</v>
      </c>
      <c r="O5" s="10">
        <v>20</v>
      </c>
      <c r="P5" s="11" t="s">
        <v>8</v>
      </c>
      <c r="Q5" s="12">
        <v>135</v>
      </c>
      <c r="R5" s="13">
        <f>+O5*Q5</f>
        <v>2700</v>
      </c>
      <c r="U5" s="14">
        <v>1</v>
      </c>
      <c r="V5" s="10">
        <v>20</v>
      </c>
      <c r="W5" s="11" t="s">
        <v>8</v>
      </c>
      <c r="X5" s="12">
        <v>135</v>
      </c>
      <c r="Y5" s="13">
        <f>+V5*X5</f>
        <v>2700</v>
      </c>
    </row>
    <row r="6" spans="2:26" ht="15.6" thickTop="1">
      <c r="B6" s="15">
        <v>46</v>
      </c>
      <c r="C6" s="16" t="s">
        <v>9</v>
      </c>
      <c r="D6" s="7">
        <v>150</v>
      </c>
      <c r="E6" s="84">
        <f t="shared" ref="E6:E69" si="0">+D6*B6</f>
        <v>6900</v>
      </c>
      <c r="G6" s="17"/>
      <c r="H6" s="18">
        <v>23</v>
      </c>
      <c r="I6" s="16" t="s">
        <v>9</v>
      </c>
      <c r="J6" s="7">
        <v>150</v>
      </c>
      <c r="K6" s="19">
        <f>+H6*J6</f>
        <v>3450</v>
      </c>
      <c r="L6" s="7"/>
      <c r="N6" s="17"/>
      <c r="O6" s="18">
        <v>12</v>
      </c>
      <c r="P6" s="16" t="s">
        <v>9</v>
      </c>
      <c r="Q6" s="7">
        <v>150</v>
      </c>
      <c r="R6" s="19">
        <f>+O6*Q6</f>
        <v>1800</v>
      </c>
      <c r="V6" s="18">
        <v>11</v>
      </c>
      <c r="W6" s="16" t="s">
        <v>9</v>
      </c>
      <c r="X6" s="7">
        <v>150</v>
      </c>
      <c r="Y6" s="19">
        <f>+V6*X6</f>
        <v>1650</v>
      </c>
    </row>
    <row r="7" spans="2:26" ht="15.6" thickBot="1">
      <c r="B7" s="15">
        <v>200</v>
      </c>
      <c r="C7" s="16" t="s">
        <v>10</v>
      </c>
      <c r="D7" s="7">
        <v>122</v>
      </c>
      <c r="E7" s="84">
        <f t="shared" si="0"/>
        <v>24400</v>
      </c>
      <c r="G7" s="17"/>
      <c r="H7" s="18">
        <v>100</v>
      </c>
      <c r="I7" s="16" t="s">
        <v>10</v>
      </c>
      <c r="J7" s="7">
        <v>122</v>
      </c>
      <c r="K7" s="19">
        <f t="shared" ref="K7:K70" si="1">+H7*J7</f>
        <v>12200</v>
      </c>
      <c r="L7" s="21"/>
      <c r="N7" s="17"/>
      <c r="O7" s="18">
        <v>50</v>
      </c>
      <c r="P7" s="16" t="s">
        <v>10</v>
      </c>
      <c r="Q7" s="7">
        <v>122</v>
      </c>
      <c r="R7" s="19">
        <f t="shared" ref="R7:R70" si="2">+O7*Q7</f>
        <v>6100</v>
      </c>
      <c r="V7" s="18">
        <v>50</v>
      </c>
      <c r="W7" s="16" t="s">
        <v>10</v>
      </c>
      <c r="X7" s="7">
        <v>122</v>
      </c>
      <c r="Y7" s="19">
        <f t="shared" ref="Y7:Y70" si="3">+V7*X7</f>
        <v>6100</v>
      </c>
    </row>
    <row r="8" spans="2:26" ht="16.2" thickTop="1" thickBot="1">
      <c r="B8" s="15">
        <v>66</v>
      </c>
      <c r="C8" s="16" t="s">
        <v>11</v>
      </c>
      <c r="D8" s="7">
        <v>105</v>
      </c>
      <c r="E8" s="84">
        <f t="shared" si="0"/>
        <v>6930</v>
      </c>
      <c r="G8" s="17"/>
      <c r="H8" s="22">
        <v>33</v>
      </c>
      <c r="I8" s="23" t="s">
        <v>11</v>
      </c>
      <c r="J8" s="24">
        <v>105</v>
      </c>
      <c r="K8" s="93">
        <f t="shared" si="1"/>
        <v>3465</v>
      </c>
      <c r="L8" s="25">
        <f>SUM(K5:K8)</f>
        <v>24515</v>
      </c>
      <c r="N8" s="17"/>
      <c r="O8" s="18">
        <v>17</v>
      </c>
      <c r="P8" s="16" t="s">
        <v>11</v>
      </c>
      <c r="Q8" s="7">
        <v>105</v>
      </c>
      <c r="R8" s="19">
        <f t="shared" si="2"/>
        <v>1785</v>
      </c>
      <c r="V8" s="18">
        <v>16</v>
      </c>
      <c r="W8" s="16" t="s">
        <v>11</v>
      </c>
      <c r="X8" s="7">
        <v>105</v>
      </c>
      <c r="Y8" s="19">
        <f t="shared" si="3"/>
        <v>1680</v>
      </c>
    </row>
    <row r="9" spans="2:26" ht="16.2" thickTop="1" thickBot="1">
      <c r="B9" s="26">
        <v>250</v>
      </c>
      <c r="C9" s="16" t="s">
        <v>12</v>
      </c>
      <c r="D9" s="7">
        <v>60</v>
      </c>
      <c r="E9" s="84">
        <f t="shared" si="0"/>
        <v>15000</v>
      </c>
      <c r="G9" s="9">
        <v>2</v>
      </c>
      <c r="H9" s="10">
        <v>125</v>
      </c>
      <c r="I9" s="11" t="s">
        <v>12</v>
      </c>
      <c r="J9" s="12">
        <v>60</v>
      </c>
      <c r="K9" s="92">
        <f t="shared" si="1"/>
        <v>7500</v>
      </c>
      <c r="N9" s="17"/>
      <c r="O9" s="27">
        <v>63</v>
      </c>
      <c r="P9" s="16" t="s">
        <v>12</v>
      </c>
      <c r="Q9" s="7">
        <v>60</v>
      </c>
      <c r="R9" s="19">
        <f t="shared" si="2"/>
        <v>3780</v>
      </c>
      <c r="V9" s="27">
        <v>62</v>
      </c>
      <c r="W9" s="16" t="s">
        <v>12</v>
      </c>
      <c r="X9" s="7">
        <v>60</v>
      </c>
      <c r="Y9" s="19">
        <f t="shared" si="3"/>
        <v>3720</v>
      </c>
    </row>
    <row r="10" spans="2:26" ht="15.6" thickTop="1">
      <c r="B10" s="26">
        <v>200</v>
      </c>
      <c r="C10" s="16" t="s">
        <v>13</v>
      </c>
      <c r="D10" s="7">
        <v>28</v>
      </c>
      <c r="E10" s="84">
        <f t="shared" si="0"/>
        <v>5600</v>
      </c>
      <c r="G10" s="17"/>
      <c r="H10" s="27">
        <v>100</v>
      </c>
      <c r="I10" s="16" t="s">
        <v>13</v>
      </c>
      <c r="J10" s="7">
        <v>28</v>
      </c>
      <c r="K10" s="19">
        <f t="shared" si="1"/>
        <v>2800</v>
      </c>
      <c r="N10" s="17"/>
      <c r="O10" s="27">
        <v>50</v>
      </c>
      <c r="P10" s="16" t="s">
        <v>13</v>
      </c>
      <c r="Q10" s="7">
        <v>28</v>
      </c>
      <c r="R10" s="19">
        <f t="shared" si="2"/>
        <v>1400</v>
      </c>
      <c r="V10" s="27">
        <v>50</v>
      </c>
      <c r="W10" s="16" t="s">
        <v>13</v>
      </c>
      <c r="X10" s="7">
        <v>28</v>
      </c>
      <c r="Y10" s="19">
        <f t="shared" si="3"/>
        <v>1400</v>
      </c>
    </row>
    <row r="11" spans="2:26" ht="15.6" thickBot="1">
      <c r="B11" s="26">
        <v>800</v>
      </c>
      <c r="C11" s="16" t="s">
        <v>14</v>
      </c>
      <c r="D11" s="7">
        <v>9.9</v>
      </c>
      <c r="E11" s="84">
        <f t="shared" si="0"/>
        <v>7920</v>
      </c>
      <c r="G11" s="17"/>
      <c r="H11" s="27">
        <v>400</v>
      </c>
      <c r="I11" s="16" t="s">
        <v>14</v>
      </c>
      <c r="J11" s="7">
        <v>9.9</v>
      </c>
      <c r="K11" s="19">
        <f t="shared" si="1"/>
        <v>3960</v>
      </c>
      <c r="N11" s="17"/>
      <c r="O11" s="27">
        <v>200</v>
      </c>
      <c r="P11" s="16" t="s">
        <v>14</v>
      </c>
      <c r="Q11" s="7">
        <v>9.9</v>
      </c>
      <c r="R11" s="19">
        <f t="shared" si="2"/>
        <v>1980</v>
      </c>
      <c r="V11" s="27">
        <v>200</v>
      </c>
      <c r="W11" s="16" t="s">
        <v>14</v>
      </c>
      <c r="X11" s="7">
        <v>9.9</v>
      </c>
      <c r="Y11" s="19">
        <f t="shared" si="3"/>
        <v>1980</v>
      </c>
    </row>
    <row r="12" spans="2:26" ht="16.2" thickTop="1" thickBot="1">
      <c r="B12" s="26">
        <v>1000</v>
      </c>
      <c r="C12" s="16" t="s">
        <v>15</v>
      </c>
      <c r="D12" s="7">
        <v>12.6</v>
      </c>
      <c r="E12" s="84">
        <f t="shared" si="0"/>
        <v>12600</v>
      </c>
      <c r="G12" s="17"/>
      <c r="H12" s="27">
        <v>500</v>
      </c>
      <c r="I12" s="16" t="s">
        <v>15</v>
      </c>
      <c r="J12" s="7">
        <v>12.6</v>
      </c>
      <c r="K12" s="19">
        <f t="shared" si="1"/>
        <v>6300</v>
      </c>
      <c r="N12" s="17"/>
      <c r="O12" s="28">
        <v>250</v>
      </c>
      <c r="P12" s="23" t="s">
        <v>15</v>
      </c>
      <c r="Q12" s="24">
        <v>12.6</v>
      </c>
      <c r="R12" s="95">
        <f t="shared" si="2"/>
        <v>3150</v>
      </c>
      <c r="S12" s="25">
        <f>SUM(R5:R12)</f>
        <v>22695</v>
      </c>
      <c r="V12" s="28">
        <v>250</v>
      </c>
      <c r="W12" s="23" t="s">
        <v>15</v>
      </c>
      <c r="X12" s="24">
        <v>12.6</v>
      </c>
      <c r="Y12" s="95">
        <f t="shared" si="3"/>
        <v>3150</v>
      </c>
      <c r="Z12" s="25">
        <f>SUM(Y5:Y12)</f>
        <v>22380</v>
      </c>
    </row>
    <row r="13" spans="2:26" ht="16.2" thickTop="1" thickBot="1">
      <c r="B13" s="26">
        <v>1000</v>
      </c>
      <c r="C13" s="16" t="s">
        <v>16</v>
      </c>
      <c r="D13" s="7">
        <v>7.5</v>
      </c>
      <c r="E13" s="84">
        <f t="shared" si="0"/>
        <v>7500</v>
      </c>
      <c r="G13" s="17"/>
      <c r="H13" s="28">
        <v>500</v>
      </c>
      <c r="I13" s="23" t="s">
        <v>16</v>
      </c>
      <c r="J13" s="24">
        <v>7.5</v>
      </c>
      <c r="K13" s="20">
        <f t="shared" si="1"/>
        <v>3750</v>
      </c>
      <c r="L13" s="29">
        <f>SUM(K9:K13)</f>
        <v>24310</v>
      </c>
      <c r="N13" s="9">
        <v>2</v>
      </c>
      <c r="O13" s="10">
        <v>250</v>
      </c>
      <c r="P13" s="11" t="s">
        <v>16</v>
      </c>
      <c r="Q13" s="12">
        <v>7.5</v>
      </c>
      <c r="R13" s="19">
        <f t="shared" si="2"/>
        <v>1875</v>
      </c>
      <c r="U13" s="14">
        <v>2</v>
      </c>
      <c r="V13" s="10">
        <v>250</v>
      </c>
      <c r="W13" s="11" t="s">
        <v>16</v>
      </c>
      <c r="X13" s="12">
        <v>7.5</v>
      </c>
      <c r="Y13" s="19">
        <f t="shared" si="3"/>
        <v>1875</v>
      </c>
    </row>
    <row r="14" spans="2:26" ht="31.2" thickTop="1" thickBot="1">
      <c r="B14" s="26">
        <v>500</v>
      </c>
      <c r="C14" s="16" t="s">
        <v>17</v>
      </c>
      <c r="D14" s="7">
        <v>20</v>
      </c>
      <c r="E14" s="84">
        <f t="shared" si="0"/>
        <v>10000</v>
      </c>
      <c r="G14" s="9">
        <v>3</v>
      </c>
      <c r="H14" s="97">
        <v>250</v>
      </c>
      <c r="I14" s="11" t="s">
        <v>17</v>
      </c>
      <c r="J14" s="12">
        <v>20</v>
      </c>
      <c r="K14" s="92">
        <f t="shared" si="1"/>
        <v>5000</v>
      </c>
      <c r="N14" s="17"/>
      <c r="O14" s="27">
        <v>125</v>
      </c>
      <c r="P14" s="16" t="s">
        <v>17</v>
      </c>
      <c r="Q14" s="7">
        <v>20</v>
      </c>
      <c r="R14" s="19">
        <f t="shared" si="2"/>
        <v>2500</v>
      </c>
      <c r="V14" s="27">
        <v>125</v>
      </c>
      <c r="W14" s="16" t="s">
        <v>17</v>
      </c>
      <c r="X14" s="7">
        <v>20</v>
      </c>
      <c r="Y14" s="19">
        <f t="shared" si="3"/>
        <v>2500</v>
      </c>
    </row>
    <row r="15" spans="2:26" ht="30.6" thickTop="1">
      <c r="B15" s="26">
        <v>250</v>
      </c>
      <c r="C15" s="16" t="s">
        <v>18</v>
      </c>
      <c r="D15" s="7">
        <v>18.5</v>
      </c>
      <c r="E15" s="84">
        <f t="shared" si="0"/>
        <v>4625</v>
      </c>
      <c r="G15" s="17"/>
      <c r="H15" s="27">
        <v>125</v>
      </c>
      <c r="I15" s="16" t="s">
        <v>18</v>
      </c>
      <c r="J15" s="7">
        <v>18.5</v>
      </c>
      <c r="K15" s="19">
        <f t="shared" si="1"/>
        <v>2312.5</v>
      </c>
      <c r="N15" s="17"/>
      <c r="O15" s="27">
        <v>63</v>
      </c>
      <c r="P15" s="16" t="s">
        <v>18</v>
      </c>
      <c r="Q15" s="7">
        <v>18.5</v>
      </c>
      <c r="R15" s="19">
        <f t="shared" si="2"/>
        <v>1165.5</v>
      </c>
      <c r="V15" s="27">
        <v>62</v>
      </c>
      <c r="W15" s="16" t="s">
        <v>18</v>
      </c>
      <c r="X15" s="7">
        <v>18.5</v>
      </c>
      <c r="Y15" s="19">
        <f t="shared" si="3"/>
        <v>1147</v>
      </c>
    </row>
    <row r="16" spans="2:26" ht="30">
      <c r="B16" s="26">
        <v>500</v>
      </c>
      <c r="C16" s="16" t="s">
        <v>19</v>
      </c>
      <c r="D16" s="7">
        <v>16</v>
      </c>
      <c r="E16" s="84">
        <f t="shared" si="0"/>
        <v>8000</v>
      </c>
      <c r="G16" s="17"/>
      <c r="H16" s="27">
        <v>250</v>
      </c>
      <c r="I16" s="16" t="s">
        <v>19</v>
      </c>
      <c r="J16" s="7">
        <v>16</v>
      </c>
      <c r="K16" s="19">
        <f t="shared" si="1"/>
        <v>4000</v>
      </c>
      <c r="N16" s="17"/>
      <c r="O16" s="27">
        <v>125</v>
      </c>
      <c r="P16" s="16" t="s">
        <v>19</v>
      </c>
      <c r="Q16" s="7">
        <v>16</v>
      </c>
      <c r="R16" s="19">
        <f t="shared" si="2"/>
        <v>2000</v>
      </c>
      <c r="V16" s="27">
        <v>125</v>
      </c>
      <c r="W16" s="16" t="s">
        <v>19</v>
      </c>
      <c r="X16" s="7">
        <v>16</v>
      </c>
      <c r="Y16" s="19">
        <f t="shared" si="3"/>
        <v>2000</v>
      </c>
    </row>
    <row r="17" spans="2:26" ht="15">
      <c r="B17" s="26">
        <v>160</v>
      </c>
      <c r="C17" s="16" t="s">
        <v>20</v>
      </c>
      <c r="D17" s="7">
        <v>40</v>
      </c>
      <c r="E17" s="84">
        <f t="shared" si="0"/>
        <v>6400</v>
      </c>
      <c r="G17" s="17"/>
      <c r="H17" s="27">
        <v>80</v>
      </c>
      <c r="I17" s="16" t="s">
        <v>20</v>
      </c>
      <c r="J17" s="7">
        <v>40</v>
      </c>
      <c r="K17" s="19">
        <f t="shared" si="1"/>
        <v>3200</v>
      </c>
      <c r="N17" s="17"/>
      <c r="O17" s="27">
        <v>40</v>
      </c>
      <c r="P17" s="16" t="s">
        <v>20</v>
      </c>
      <c r="Q17" s="7">
        <v>40</v>
      </c>
      <c r="R17" s="19">
        <f t="shared" si="2"/>
        <v>1600</v>
      </c>
      <c r="V17" s="27">
        <v>40</v>
      </c>
      <c r="W17" s="16" t="s">
        <v>20</v>
      </c>
      <c r="X17" s="7">
        <v>40</v>
      </c>
      <c r="Y17" s="19">
        <f t="shared" si="3"/>
        <v>1600</v>
      </c>
    </row>
    <row r="18" spans="2:26" ht="30.6" thickBot="1">
      <c r="B18" s="26">
        <v>300</v>
      </c>
      <c r="C18" s="16" t="s">
        <v>21</v>
      </c>
      <c r="D18" s="7">
        <v>45</v>
      </c>
      <c r="E18" s="84">
        <f t="shared" si="0"/>
        <v>13500</v>
      </c>
      <c r="G18" s="17"/>
      <c r="H18" s="27">
        <v>150</v>
      </c>
      <c r="I18" s="16" t="s">
        <v>21</v>
      </c>
      <c r="J18" s="7">
        <v>45</v>
      </c>
      <c r="K18" s="19">
        <f t="shared" si="1"/>
        <v>6750</v>
      </c>
      <c r="N18" s="17"/>
      <c r="O18" s="27">
        <v>75</v>
      </c>
      <c r="P18" s="16" t="s">
        <v>21</v>
      </c>
      <c r="Q18" s="7">
        <v>45</v>
      </c>
      <c r="R18" s="19">
        <f t="shared" si="2"/>
        <v>3375</v>
      </c>
      <c r="V18" s="27">
        <v>75</v>
      </c>
      <c r="W18" s="16" t="s">
        <v>21</v>
      </c>
      <c r="X18" s="7">
        <v>45</v>
      </c>
      <c r="Y18" s="19">
        <f t="shared" si="3"/>
        <v>3375</v>
      </c>
    </row>
    <row r="19" spans="2:26" ht="16.2" thickTop="1" thickBot="1">
      <c r="B19" s="26">
        <v>400</v>
      </c>
      <c r="C19" s="16" t="s">
        <v>22</v>
      </c>
      <c r="D19" s="7">
        <v>10.5</v>
      </c>
      <c r="E19" s="84">
        <f t="shared" si="0"/>
        <v>4200</v>
      </c>
      <c r="G19" s="17"/>
      <c r="H19" s="28">
        <v>200</v>
      </c>
      <c r="I19" s="23" t="s">
        <v>22</v>
      </c>
      <c r="J19" s="99">
        <v>10.5</v>
      </c>
      <c r="K19" s="20">
        <f t="shared" si="1"/>
        <v>2100</v>
      </c>
      <c r="L19" s="25">
        <f>SUM(K14:K19)</f>
        <v>23362.5</v>
      </c>
      <c r="N19" s="17"/>
      <c r="O19" s="27">
        <v>100</v>
      </c>
      <c r="P19" s="16" t="s">
        <v>22</v>
      </c>
      <c r="Q19" s="7">
        <v>10.5</v>
      </c>
      <c r="R19" s="19">
        <f t="shared" si="2"/>
        <v>1050</v>
      </c>
      <c r="V19" s="27">
        <v>100</v>
      </c>
      <c r="W19" s="16" t="s">
        <v>22</v>
      </c>
      <c r="X19" s="7">
        <v>10.5</v>
      </c>
      <c r="Y19" s="19">
        <f t="shared" si="3"/>
        <v>1050</v>
      </c>
    </row>
    <row r="20" spans="2:26" ht="16.2" thickTop="1" thickBot="1">
      <c r="B20" s="26">
        <v>250</v>
      </c>
      <c r="C20" s="16" t="s">
        <v>23</v>
      </c>
      <c r="D20" s="7">
        <v>36.5</v>
      </c>
      <c r="E20" s="84">
        <f t="shared" si="0"/>
        <v>9125</v>
      </c>
      <c r="G20" s="9">
        <v>4</v>
      </c>
      <c r="H20" s="10">
        <v>125</v>
      </c>
      <c r="I20" s="11" t="s">
        <v>23</v>
      </c>
      <c r="J20" s="12">
        <v>36.5</v>
      </c>
      <c r="K20" s="92">
        <f t="shared" si="1"/>
        <v>4562.5</v>
      </c>
      <c r="N20" s="17"/>
      <c r="O20" s="27">
        <v>63</v>
      </c>
      <c r="P20" s="16" t="s">
        <v>23</v>
      </c>
      <c r="Q20" s="7">
        <v>36.5</v>
      </c>
      <c r="R20" s="19">
        <f t="shared" si="2"/>
        <v>2299.5</v>
      </c>
      <c r="V20" s="27">
        <v>62</v>
      </c>
      <c r="W20" s="16" t="s">
        <v>23</v>
      </c>
      <c r="X20" s="7">
        <v>36.5</v>
      </c>
      <c r="Y20" s="19">
        <f t="shared" si="3"/>
        <v>2263</v>
      </c>
    </row>
    <row r="21" spans="2:26" ht="15.6" thickTop="1">
      <c r="B21" s="26">
        <v>500</v>
      </c>
      <c r="C21" s="16" t="s">
        <v>24</v>
      </c>
      <c r="D21" s="7">
        <v>30</v>
      </c>
      <c r="E21" s="84">
        <f t="shared" si="0"/>
        <v>15000</v>
      </c>
      <c r="G21" s="17"/>
      <c r="H21" s="27">
        <v>250</v>
      </c>
      <c r="I21" s="16" t="s">
        <v>24</v>
      </c>
      <c r="J21" s="7">
        <v>30</v>
      </c>
      <c r="K21" s="19">
        <f t="shared" si="1"/>
        <v>7500</v>
      </c>
      <c r="N21" s="17"/>
      <c r="O21" s="27">
        <v>125</v>
      </c>
      <c r="P21" s="16" t="s">
        <v>24</v>
      </c>
      <c r="Q21" s="7">
        <v>30</v>
      </c>
      <c r="R21" s="19">
        <f t="shared" si="2"/>
        <v>3750</v>
      </c>
      <c r="V21" s="27">
        <v>125</v>
      </c>
      <c r="W21" s="16" t="s">
        <v>24</v>
      </c>
      <c r="X21" s="7">
        <v>30</v>
      </c>
      <c r="Y21" s="19">
        <f t="shared" si="3"/>
        <v>3750</v>
      </c>
    </row>
    <row r="22" spans="2:26" ht="15.6" thickBot="1">
      <c r="B22" s="26">
        <v>400</v>
      </c>
      <c r="C22" s="16" t="s">
        <v>25</v>
      </c>
      <c r="D22" s="7">
        <v>20.95</v>
      </c>
      <c r="E22" s="84">
        <f t="shared" si="0"/>
        <v>8380</v>
      </c>
      <c r="G22" s="17"/>
      <c r="H22" s="27">
        <v>200</v>
      </c>
      <c r="I22" s="16" t="s">
        <v>25</v>
      </c>
      <c r="J22" s="7">
        <v>20.95</v>
      </c>
      <c r="K22" s="19">
        <f t="shared" si="1"/>
        <v>4190</v>
      </c>
      <c r="N22" s="17"/>
      <c r="O22" s="27">
        <v>100</v>
      </c>
      <c r="P22" s="16" t="s">
        <v>25</v>
      </c>
      <c r="Q22" s="7">
        <v>20.95</v>
      </c>
      <c r="R22" s="19">
        <f t="shared" si="2"/>
        <v>2095</v>
      </c>
      <c r="V22" s="27">
        <v>100</v>
      </c>
      <c r="W22" s="16" t="s">
        <v>25</v>
      </c>
      <c r="X22" s="7">
        <v>20.95</v>
      </c>
      <c r="Y22" s="19">
        <f t="shared" si="3"/>
        <v>2095</v>
      </c>
    </row>
    <row r="23" spans="2:26" ht="16.2" thickTop="1" thickBot="1">
      <c r="B23" s="26">
        <v>400</v>
      </c>
      <c r="C23" s="16" t="s">
        <v>25</v>
      </c>
      <c r="D23" s="7">
        <v>20.95</v>
      </c>
      <c r="E23" s="84">
        <f t="shared" si="0"/>
        <v>8380</v>
      </c>
      <c r="G23" s="17"/>
      <c r="H23" s="27">
        <v>200</v>
      </c>
      <c r="I23" s="16" t="s">
        <v>25</v>
      </c>
      <c r="J23" s="7">
        <v>20.95</v>
      </c>
      <c r="K23" s="19">
        <f t="shared" si="1"/>
        <v>4190</v>
      </c>
      <c r="N23" s="17"/>
      <c r="O23" s="28">
        <v>100</v>
      </c>
      <c r="P23" s="23" t="s">
        <v>25</v>
      </c>
      <c r="Q23" s="24">
        <v>20.95</v>
      </c>
      <c r="R23" s="95">
        <f t="shared" si="2"/>
        <v>2095</v>
      </c>
      <c r="S23" s="25">
        <f>SUM(R13:R23)</f>
        <v>23805</v>
      </c>
      <c r="V23" s="28">
        <v>100</v>
      </c>
      <c r="W23" s="23" t="s">
        <v>25</v>
      </c>
      <c r="X23" s="24">
        <v>20.95</v>
      </c>
      <c r="Y23" s="20">
        <f t="shared" si="3"/>
        <v>2095</v>
      </c>
      <c r="Z23" s="25">
        <f>SUM(Y13:Y23)</f>
        <v>23750</v>
      </c>
    </row>
    <row r="24" spans="2:26" ht="16.2" thickTop="1" thickBot="1">
      <c r="B24" s="26">
        <v>400</v>
      </c>
      <c r="C24" s="16" t="s">
        <v>26</v>
      </c>
      <c r="D24" s="7">
        <v>17.399999999999999</v>
      </c>
      <c r="E24" s="84">
        <f t="shared" si="0"/>
        <v>6959.9999999999991</v>
      </c>
      <c r="G24" s="17"/>
      <c r="H24" s="28">
        <v>200</v>
      </c>
      <c r="I24" s="23" t="s">
        <v>26</v>
      </c>
      <c r="J24" s="30">
        <v>17.399999999999999</v>
      </c>
      <c r="K24" s="94">
        <f t="shared" si="1"/>
        <v>3479.9999999999995</v>
      </c>
      <c r="L24" s="31">
        <f>SUM(K20:K24)</f>
        <v>23922.5</v>
      </c>
      <c r="N24" s="9">
        <v>3</v>
      </c>
      <c r="O24" s="10">
        <v>100</v>
      </c>
      <c r="P24" s="11" t="s">
        <v>26</v>
      </c>
      <c r="Q24" s="12">
        <v>17.399999999999999</v>
      </c>
      <c r="R24" s="19">
        <f t="shared" si="2"/>
        <v>1739.9999999999998</v>
      </c>
      <c r="U24" s="14">
        <v>3</v>
      </c>
      <c r="V24" s="10">
        <v>100</v>
      </c>
      <c r="W24" s="11" t="s">
        <v>26</v>
      </c>
      <c r="X24" s="12">
        <v>17.399999999999999</v>
      </c>
      <c r="Y24" s="92">
        <f t="shared" si="3"/>
        <v>1739.9999999999998</v>
      </c>
    </row>
    <row r="25" spans="2:26" ht="16.2" thickTop="1" thickBot="1">
      <c r="B25" s="26">
        <v>200</v>
      </c>
      <c r="C25" s="16" t="s">
        <v>27</v>
      </c>
      <c r="D25" s="7">
        <v>78.349999999999994</v>
      </c>
      <c r="E25" s="84">
        <f t="shared" si="0"/>
        <v>15669.999999999998</v>
      </c>
      <c r="G25" s="9">
        <v>5</v>
      </c>
      <c r="H25" s="96">
        <v>100</v>
      </c>
      <c r="I25" s="98" t="s">
        <v>27</v>
      </c>
      <c r="J25" s="12">
        <v>78.349999999999994</v>
      </c>
      <c r="K25" s="19">
        <f t="shared" si="1"/>
        <v>7834.9999999999991</v>
      </c>
      <c r="N25" s="17"/>
      <c r="O25" s="27">
        <v>50</v>
      </c>
      <c r="P25" s="16" t="s">
        <v>27</v>
      </c>
      <c r="Q25" s="7">
        <v>78.349999999999994</v>
      </c>
      <c r="R25" s="19">
        <f t="shared" si="2"/>
        <v>3917.4999999999995</v>
      </c>
      <c r="V25" s="27">
        <v>50</v>
      </c>
      <c r="W25" s="16" t="s">
        <v>27</v>
      </c>
      <c r="X25" s="7">
        <v>78.349999999999994</v>
      </c>
      <c r="Y25" s="19">
        <f t="shared" si="3"/>
        <v>3917.4999999999995</v>
      </c>
    </row>
    <row r="26" spans="2:26" ht="15.6" thickTop="1">
      <c r="B26" s="26">
        <v>500</v>
      </c>
      <c r="C26" s="16" t="s">
        <v>28</v>
      </c>
      <c r="D26" s="7">
        <v>2.65</v>
      </c>
      <c r="E26" s="84">
        <f t="shared" si="0"/>
        <v>1325</v>
      </c>
      <c r="G26" s="17"/>
      <c r="H26" s="27">
        <v>250</v>
      </c>
      <c r="I26" s="16" t="s">
        <v>28</v>
      </c>
      <c r="J26" s="7">
        <v>2.65</v>
      </c>
      <c r="K26" s="19">
        <f t="shared" si="1"/>
        <v>662.5</v>
      </c>
      <c r="N26" s="17"/>
      <c r="O26" s="27">
        <v>125</v>
      </c>
      <c r="P26" s="16" t="s">
        <v>28</v>
      </c>
      <c r="Q26" s="7">
        <v>2.65</v>
      </c>
      <c r="R26" s="19">
        <f t="shared" si="2"/>
        <v>331.25</v>
      </c>
      <c r="V26" s="27">
        <v>125</v>
      </c>
      <c r="W26" s="16" t="s">
        <v>28</v>
      </c>
      <c r="X26" s="7">
        <v>2.65</v>
      </c>
      <c r="Y26" s="19">
        <f t="shared" si="3"/>
        <v>331.25</v>
      </c>
    </row>
    <row r="27" spans="2:26" ht="15">
      <c r="B27" s="26">
        <v>600</v>
      </c>
      <c r="C27" s="16" t="s">
        <v>29</v>
      </c>
      <c r="D27" s="7">
        <v>4.5</v>
      </c>
      <c r="E27" s="84">
        <f t="shared" si="0"/>
        <v>2700</v>
      </c>
      <c r="G27" s="17"/>
      <c r="H27" s="27">
        <v>300</v>
      </c>
      <c r="I27" s="16" t="s">
        <v>29</v>
      </c>
      <c r="J27" s="7">
        <v>4.5</v>
      </c>
      <c r="K27" s="19">
        <f t="shared" si="1"/>
        <v>1350</v>
      </c>
      <c r="N27" s="17"/>
      <c r="O27" s="27">
        <v>150</v>
      </c>
      <c r="P27" s="16" t="s">
        <v>29</v>
      </c>
      <c r="Q27" s="7">
        <v>4.5</v>
      </c>
      <c r="R27" s="19">
        <f t="shared" si="2"/>
        <v>675</v>
      </c>
      <c r="V27" s="27">
        <v>150</v>
      </c>
      <c r="W27" s="16" t="s">
        <v>29</v>
      </c>
      <c r="X27" s="7">
        <v>4.5</v>
      </c>
      <c r="Y27" s="19">
        <f t="shared" si="3"/>
        <v>675</v>
      </c>
    </row>
    <row r="28" spans="2:26" ht="15">
      <c r="B28" s="26">
        <v>1000</v>
      </c>
      <c r="C28" s="16" t="s">
        <v>30</v>
      </c>
      <c r="D28" s="7">
        <v>4</v>
      </c>
      <c r="E28" s="84">
        <f t="shared" si="0"/>
        <v>4000</v>
      </c>
      <c r="G28" s="17"/>
      <c r="H28" s="27">
        <v>500</v>
      </c>
      <c r="I28" s="16" t="s">
        <v>30</v>
      </c>
      <c r="J28" s="7">
        <v>4</v>
      </c>
      <c r="K28" s="19">
        <f t="shared" si="1"/>
        <v>2000</v>
      </c>
      <c r="N28" s="17"/>
      <c r="O28" s="27">
        <v>250</v>
      </c>
      <c r="P28" s="16" t="s">
        <v>30</v>
      </c>
      <c r="Q28" s="7">
        <v>4</v>
      </c>
      <c r="R28" s="19">
        <f t="shared" si="2"/>
        <v>1000</v>
      </c>
      <c r="V28" s="27">
        <v>250</v>
      </c>
      <c r="W28" s="16" t="s">
        <v>30</v>
      </c>
      <c r="X28" s="7">
        <v>4</v>
      </c>
      <c r="Y28" s="19">
        <f t="shared" si="3"/>
        <v>1000</v>
      </c>
    </row>
    <row r="29" spans="2:26" ht="15">
      <c r="B29" s="26">
        <v>600</v>
      </c>
      <c r="C29" s="16" t="s">
        <v>31</v>
      </c>
      <c r="D29" s="7">
        <v>4.5</v>
      </c>
      <c r="E29" s="84">
        <f t="shared" si="0"/>
        <v>2700</v>
      </c>
      <c r="G29" s="17"/>
      <c r="H29" s="27">
        <v>300</v>
      </c>
      <c r="I29" s="16" t="s">
        <v>31</v>
      </c>
      <c r="J29" s="7">
        <v>4.5</v>
      </c>
      <c r="K29" s="19">
        <f t="shared" si="1"/>
        <v>1350</v>
      </c>
      <c r="N29" s="17"/>
      <c r="O29" s="27">
        <v>150</v>
      </c>
      <c r="P29" s="16" t="s">
        <v>31</v>
      </c>
      <c r="Q29" s="7">
        <v>4.5</v>
      </c>
      <c r="R29" s="19">
        <f t="shared" si="2"/>
        <v>675</v>
      </c>
      <c r="V29" s="27">
        <v>150</v>
      </c>
      <c r="W29" s="16" t="s">
        <v>31</v>
      </c>
      <c r="X29" s="7">
        <v>4.5</v>
      </c>
      <c r="Y29" s="19">
        <f t="shared" si="3"/>
        <v>675</v>
      </c>
    </row>
    <row r="30" spans="2:26" ht="15.6" thickBot="1">
      <c r="B30" s="26">
        <v>600</v>
      </c>
      <c r="C30" s="16" t="s">
        <v>32</v>
      </c>
      <c r="D30" s="7">
        <v>4.5</v>
      </c>
      <c r="E30" s="84">
        <f t="shared" si="0"/>
        <v>2700</v>
      </c>
      <c r="G30" s="17"/>
      <c r="H30" s="27">
        <v>300</v>
      </c>
      <c r="I30" s="16" t="s">
        <v>32</v>
      </c>
      <c r="J30" s="7">
        <v>4.5</v>
      </c>
      <c r="K30" s="19">
        <f t="shared" si="1"/>
        <v>1350</v>
      </c>
      <c r="N30" s="17"/>
      <c r="O30" s="27">
        <v>150</v>
      </c>
      <c r="P30" s="16" t="s">
        <v>32</v>
      </c>
      <c r="Q30" s="7">
        <v>4.5</v>
      </c>
      <c r="R30" s="19">
        <f t="shared" si="2"/>
        <v>675</v>
      </c>
      <c r="V30" s="27">
        <v>150</v>
      </c>
      <c r="W30" s="16" t="s">
        <v>32</v>
      </c>
      <c r="X30" s="7">
        <v>4.5</v>
      </c>
      <c r="Y30" s="19">
        <f t="shared" si="3"/>
        <v>675</v>
      </c>
    </row>
    <row r="31" spans="2:26" ht="16.2" thickTop="1" thickBot="1">
      <c r="B31" s="26">
        <v>600</v>
      </c>
      <c r="C31" s="16" t="s">
        <v>33</v>
      </c>
      <c r="D31" s="7">
        <v>4</v>
      </c>
      <c r="E31" s="84">
        <f t="shared" si="0"/>
        <v>2400</v>
      </c>
      <c r="G31" s="17"/>
      <c r="H31" s="28">
        <v>300</v>
      </c>
      <c r="I31" s="23" t="s">
        <v>33</v>
      </c>
      <c r="J31" s="24">
        <v>4</v>
      </c>
      <c r="K31" s="100">
        <f t="shared" si="1"/>
        <v>1200</v>
      </c>
      <c r="L31" s="25">
        <f>SUM(K25:K31)</f>
        <v>15747.5</v>
      </c>
      <c r="N31" s="17"/>
      <c r="O31" s="27">
        <v>150</v>
      </c>
      <c r="P31" s="16" t="s">
        <v>33</v>
      </c>
      <c r="Q31" s="7">
        <v>4</v>
      </c>
      <c r="R31" s="19">
        <f t="shared" si="2"/>
        <v>600</v>
      </c>
      <c r="V31" s="27">
        <v>150</v>
      </c>
      <c r="W31" s="16" t="s">
        <v>33</v>
      </c>
      <c r="X31" s="7">
        <v>4</v>
      </c>
      <c r="Y31" s="19">
        <f t="shared" si="3"/>
        <v>600</v>
      </c>
    </row>
    <row r="32" spans="2:26" ht="16.2" thickTop="1" thickBot="1">
      <c r="B32" s="26">
        <v>250</v>
      </c>
      <c r="C32" s="16" t="s">
        <v>34</v>
      </c>
      <c r="D32" s="7">
        <v>80</v>
      </c>
      <c r="E32" s="84">
        <f t="shared" si="0"/>
        <v>20000</v>
      </c>
      <c r="G32" s="9">
        <v>6</v>
      </c>
      <c r="H32" s="97">
        <v>125</v>
      </c>
      <c r="I32" s="11" t="s">
        <v>34</v>
      </c>
      <c r="J32" s="12">
        <v>80</v>
      </c>
      <c r="K32" s="19">
        <f t="shared" si="1"/>
        <v>10000</v>
      </c>
      <c r="N32" s="17"/>
      <c r="O32" s="27">
        <v>63</v>
      </c>
      <c r="P32" s="16" t="s">
        <v>34</v>
      </c>
      <c r="Q32" s="7">
        <v>80</v>
      </c>
      <c r="R32" s="19">
        <f t="shared" si="2"/>
        <v>5040</v>
      </c>
      <c r="V32" s="27">
        <v>62</v>
      </c>
      <c r="W32" s="16" t="s">
        <v>34</v>
      </c>
      <c r="X32" s="7">
        <v>80</v>
      </c>
      <c r="Y32" s="19">
        <f t="shared" si="3"/>
        <v>4960</v>
      </c>
    </row>
    <row r="33" spans="2:26" ht="15.6" thickTop="1">
      <c r="B33" s="26">
        <v>560</v>
      </c>
      <c r="C33" s="16" t="s">
        <v>35</v>
      </c>
      <c r="D33" s="7">
        <v>11</v>
      </c>
      <c r="E33" s="84">
        <f t="shared" si="0"/>
        <v>6160</v>
      </c>
      <c r="G33" s="17"/>
      <c r="H33" s="101">
        <v>280</v>
      </c>
      <c r="I33" s="16" t="s">
        <v>35</v>
      </c>
      <c r="J33" s="7">
        <v>11</v>
      </c>
      <c r="K33" s="19">
        <f t="shared" si="1"/>
        <v>3080</v>
      </c>
      <c r="N33" s="17"/>
      <c r="O33" s="27">
        <v>140</v>
      </c>
      <c r="P33" s="16" t="s">
        <v>35</v>
      </c>
      <c r="Q33" s="7">
        <v>11</v>
      </c>
      <c r="R33" s="19">
        <f t="shared" si="2"/>
        <v>1540</v>
      </c>
      <c r="V33" s="27">
        <v>140</v>
      </c>
      <c r="W33" s="16" t="s">
        <v>35</v>
      </c>
      <c r="X33" s="7">
        <v>11</v>
      </c>
      <c r="Y33" s="19">
        <f t="shared" si="3"/>
        <v>1540</v>
      </c>
    </row>
    <row r="34" spans="2:26" ht="15">
      <c r="B34" s="26">
        <v>250</v>
      </c>
      <c r="C34" s="16" t="s">
        <v>36</v>
      </c>
      <c r="D34" s="7">
        <v>16</v>
      </c>
      <c r="E34" s="84">
        <f t="shared" si="0"/>
        <v>4000</v>
      </c>
      <c r="G34" s="17"/>
      <c r="H34" s="27">
        <v>125</v>
      </c>
      <c r="I34" s="16" t="s">
        <v>36</v>
      </c>
      <c r="J34" s="7">
        <v>16</v>
      </c>
      <c r="K34" s="19">
        <f t="shared" si="1"/>
        <v>2000</v>
      </c>
      <c r="N34" s="17"/>
      <c r="O34" s="27">
        <v>63</v>
      </c>
      <c r="P34" s="16" t="s">
        <v>36</v>
      </c>
      <c r="Q34" s="7">
        <v>16</v>
      </c>
      <c r="R34" s="19">
        <f t="shared" si="2"/>
        <v>1008</v>
      </c>
      <c r="V34" s="27">
        <v>62</v>
      </c>
      <c r="W34" s="16" t="s">
        <v>36</v>
      </c>
      <c r="X34" s="7">
        <v>16</v>
      </c>
      <c r="Y34" s="19">
        <f t="shared" si="3"/>
        <v>992</v>
      </c>
    </row>
    <row r="35" spans="2:26" ht="15">
      <c r="B35" s="26">
        <v>80</v>
      </c>
      <c r="C35" s="16" t="s">
        <v>37</v>
      </c>
      <c r="D35" s="7">
        <v>40</v>
      </c>
      <c r="E35" s="84">
        <f t="shared" si="0"/>
        <v>3200</v>
      </c>
      <c r="G35" s="17"/>
      <c r="H35" s="27">
        <v>40</v>
      </c>
      <c r="I35" s="16" t="s">
        <v>37</v>
      </c>
      <c r="J35" s="7">
        <v>40</v>
      </c>
      <c r="K35" s="19">
        <f t="shared" si="1"/>
        <v>1600</v>
      </c>
      <c r="N35" s="17"/>
      <c r="O35" s="27">
        <v>20</v>
      </c>
      <c r="P35" s="16" t="s">
        <v>37</v>
      </c>
      <c r="Q35" s="7">
        <v>40</v>
      </c>
      <c r="R35" s="19">
        <f t="shared" si="2"/>
        <v>800</v>
      </c>
      <c r="V35" s="27">
        <v>20</v>
      </c>
      <c r="W35" s="16" t="s">
        <v>37</v>
      </c>
      <c r="X35" s="7">
        <v>40</v>
      </c>
      <c r="Y35" s="19">
        <f t="shared" si="3"/>
        <v>800</v>
      </c>
    </row>
    <row r="36" spans="2:26" ht="15">
      <c r="B36" s="32">
        <v>80</v>
      </c>
      <c r="C36" s="33" t="s">
        <v>38</v>
      </c>
      <c r="D36" s="7">
        <v>40</v>
      </c>
      <c r="E36" s="84">
        <f t="shared" si="0"/>
        <v>3200</v>
      </c>
      <c r="G36" s="17"/>
      <c r="H36" s="34">
        <v>40</v>
      </c>
      <c r="I36" s="33" t="s">
        <v>38</v>
      </c>
      <c r="J36" s="7">
        <v>40</v>
      </c>
      <c r="K36" s="19">
        <f t="shared" si="1"/>
        <v>1600</v>
      </c>
      <c r="N36" s="17"/>
      <c r="O36" s="34">
        <v>20</v>
      </c>
      <c r="P36" s="33" t="s">
        <v>38</v>
      </c>
      <c r="Q36" s="7">
        <v>40</v>
      </c>
      <c r="R36" s="19">
        <f t="shared" si="2"/>
        <v>800</v>
      </c>
      <c r="V36" s="34">
        <v>20</v>
      </c>
      <c r="W36" s="33" t="s">
        <v>38</v>
      </c>
      <c r="X36" s="7">
        <v>40</v>
      </c>
      <c r="Y36" s="19">
        <f t="shared" si="3"/>
        <v>800</v>
      </c>
    </row>
    <row r="37" spans="2:26" ht="15">
      <c r="B37" s="26">
        <v>40</v>
      </c>
      <c r="C37" s="33" t="s">
        <v>39</v>
      </c>
      <c r="D37" s="7">
        <v>94.7</v>
      </c>
      <c r="E37" s="84">
        <f t="shared" si="0"/>
        <v>3788</v>
      </c>
      <c r="G37" s="17"/>
      <c r="H37" s="27">
        <v>20</v>
      </c>
      <c r="I37" s="33" t="s">
        <v>39</v>
      </c>
      <c r="J37" s="7">
        <v>94.7</v>
      </c>
      <c r="K37" s="19">
        <f t="shared" si="1"/>
        <v>1894</v>
      </c>
      <c r="N37" s="17"/>
      <c r="O37" s="27">
        <v>10</v>
      </c>
      <c r="P37" s="33" t="s">
        <v>39</v>
      </c>
      <c r="Q37" s="7">
        <v>94.7</v>
      </c>
      <c r="R37" s="19">
        <f t="shared" si="2"/>
        <v>947</v>
      </c>
      <c r="V37" s="27">
        <v>10</v>
      </c>
      <c r="W37" s="33" t="s">
        <v>39</v>
      </c>
      <c r="X37" s="7">
        <v>94.7</v>
      </c>
      <c r="Y37" s="19">
        <f t="shared" si="3"/>
        <v>947</v>
      </c>
    </row>
    <row r="38" spans="2:26" ht="15.6" thickBot="1">
      <c r="B38" s="26">
        <v>50</v>
      </c>
      <c r="C38" s="33" t="s">
        <v>40</v>
      </c>
      <c r="D38" s="7">
        <v>40</v>
      </c>
      <c r="E38" s="84">
        <f t="shared" si="0"/>
        <v>2000</v>
      </c>
      <c r="G38" s="17"/>
      <c r="H38" s="27">
        <v>25</v>
      </c>
      <c r="I38" s="33" t="s">
        <v>40</v>
      </c>
      <c r="J38" s="7">
        <v>40</v>
      </c>
      <c r="K38" s="19">
        <f t="shared" si="1"/>
        <v>1000</v>
      </c>
      <c r="N38" s="17"/>
      <c r="O38" s="27">
        <v>13</v>
      </c>
      <c r="P38" s="33" t="s">
        <v>40</v>
      </c>
      <c r="Q38" s="7">
        <v>40</v>
      </c>
      <c r="R38" s="19">
        <f t="shared" si="2"/>
        <v>520</v>
      </c>
      <c r="V38" s="27">
        <v>12</v>
      </c>
      <c r="W38" s="33" t="s">
        <v>40</v>
      </c>
      <c r="X38" s="7">
        <v>40</v>
      </c>
      <c r="Y38" s="19">
        <f t="shared" si="3"/>
        <v>480</v>
      </c>
    </row>
    <row r="39" spans="2:26" ht="16.2" thickTop="1" thickBot="1">
      <c r="B39" s="26">
        <v>80</v>
      </c>
      <c r="C39" s="16" t="s">
        <v>41</v>
      </c>
      <c r="D39" s="7">
        <v>40</v>
      </c>
      <c r="E39" s="84">
        <f t="shared" si="0"/>
        <v>3200</v>
      </c>
      <c r="G39" s="17"/>
      <c r="H39" s="28">
        <v>40</v>
      </c>
      <c r="I39" s="23" t="s">
        <v>41</v>
      </c>
      <c r="J39" s="99">
        <v>40</v>
      </c>
      <c r="K39" s="20">
        <f t="shared" si="1"/>
        <v>1600</v>
      </c>
      <c r="L39" s="25">
        <f>SUM(K32:K39)</f>
        <v>22774</v>
      </c>
      <c r="N39" s="17"/>
      <c r="O39" s="27">
        <v>20</v>
      </c>
      <c r="P39" s="16" t="s">
        <v>41</v>
      </c>
      <c r="Q39" s="7">
        <v>40</v>
      </c>
      <c r="R39" s="19">
        <f t="shared" si="2"/>
        <v>800</v>
      </c>
      <c r="V39" s="27">
        <v>20</v>
      </c>
      <c r="W39" s="16" t="s">
        <v>41</v>
      </c>
      <c r="X39" s="7">
        <v>40</v>
      </c>
      <c r="Y39" s="19">
        <f t="shared" si="3"/>
        <v>800</v>
      </c>
    </row>
    <row r="40" spans="2:26" ht="16.2" thickTop="1" thickBot="1">
      <c r="B40" s="26">
        <v>80</v>
      </c>
      <c r="C40" s="16" t="s">
        <v>42</v>
      </c>
      <c r="D40" s="7">
        <v>40</v>
      </c>
      <c r="E40" s="84">
        <f t="shared" si="0"/>
        <v>3200</v>
      </c>
      <c r="G40" s="9">
        <v>7</v>
      </c>
      <c r="H40" s="96">
        <v>40</v>
      </c>
      <c r="I40" s="98" t="s">
        <v>42</v>
      </c>
      <c r="J40" s="12">
        <v>40</v>
      </c>
      <c r="K40" s="92">
        <f t="shared" si="1"/>
        <v>1600</v>
      </c>
      <c r="N40" s="17"/>
      <c r="O40" s="28">
        <v>20</v>
      </c>
      <c r="P40" s="23" t="s">
        <v>42</v>
      </c>
      <c r="Q40" s="24">
        <v>40</v>
      </c>
      <c r="R40" s="95">
        <f t="shared" si="2"/>
        <v>800</v>
      </c>
      <c r="S40" s="25">
        <f>SUM(R24:R40)</f>
        <v>21868.75</v>
      </c>
      <c r="V40" s="27">
        <v>20</v>
      </c>
      <c r="W40" s="16" t="s">
        <v>42</v>
      </c>
      <c r="X40" s="7">
        <v>40</v>
      </c>
      <c r="Y40" s="19">
        <f t="shared" si="3"/>
        <v>800</v>
      </c>
    </row>
    <row r="41" spans="2:26" ht="16.2" thickTop="1" thickBot="1">
      <c r="B41" s="26">
        <v>1500</v>
      </c>
      <c r="C41" s="16" t="s">
        <v>43</v>
      </c>
      <c r="D41" s="7">
        <v>6</v>
      </c>
      <c r="E41" s="84">
        <f t="shared" si="0"/>
        <v>9000</v>
      </c>
      <c r="G41" s="17"/>
      <c r="H41" s="27">
        <v>750</v>
      </c>
      <c r="I41" s="16" t="s">
        <v>43</v>
      </c>
      <c r="J41" s="7">
        <v>6</v>
      </c>
      <c r="K41" s="19">
        <f t="shared" si="1"/>
        <v>4500</v>
      </c>
      <c r="N41" s="9">
        <v>4</v>
      </c>
      <c r="O41" s="10">
        <v>375</v>
      </c>
      <c r="P41" s="11" t="s">
        <v>43</v>
      </c>
      <c r="Q41" s="12">
        <v>6</v>
      </c>
      <c r="R41" s="19">
        <f t="shared" si="2"/>
        <v>2250</v>
      </c>
      <c r="V41" s="28">
        <v>375</v>
      </c>
      <c r="W41" s="23" t="s">
        <v>43</v>
      </c>
      <c r="X41" s="24">
        <v>6</v>
      </c>
      <c r="Y41" s="20">
        <f t="shared" si="3"/>
        <v>2250</v>
      </c>
      <c r="Z41" s="25">
        <f>SUM(Y24:Y41)</f>
        <v>23982.75</v>
      </c>
    </row>
    <row r="42" spans="2:26" ht="16.2" thickTop="1" thickBot="1">
      <c r="B42" s="26">
        <v>60</v>
      </c>
      <c r="C42" s="16" t="s">
        <v>44</v>
      </c>
      <c r="D42" s="7">
        <v>220</v>
      </c>
      <c r="E42" s="84">
        <f t="shared" si="0"/>
        <v>13200</v>
      </c>
      <c r="G42" s="17"/>
      <c r="H42" s="27">
        <v>30</v>
      </c>
      <c r="I42" s="16" t="s">
        <v>44</v>
      </c>
      <c r="J42" s="7">
        <v>220</v>
      </c>
      <c r="K42" s="19">
        <f t="shared" si="1"/>
        <v>6600</v>
      </c>
      <c r="N42" s="17"/>
      <c r="O42" s="27">
        <v>15</v>
      </c>
      <c r="P42" s="16" t="s">
        <v>44</v>
      </c>
      <c r="Q42" s="7">
        <v>220</v>
      </c>
      <c r="R42" s="19">
        <f t="shared" si="2"/>
        <v>3300</v>
      </c>
      <c r="U42" s="14">
        <v>4</v>
      </c>
      <c r="V42" s="10">
        <v>15</v>
      </c>
      <c r="W42" s="11" t="s">
        <v>44</v>
      </c>
      <c r="X42" s="12">
        <v>220</v>
      </c>
      <c r="Y42" s="92">
        <f t="shared" si="3"/>
        <v>3300</v>
      </c>
    </row>
    <row r="43" spans="2:26" ht="15.6" thickTop="1">
      <c r="B43" s="26">
        <v>300</v>
      </c>
      <c r="C43" s="16" t="s">
        <v>45</v>
      </c>
      <c r="D43" s="7">
        <v>2.35</v>
      </c>
      <c r="E43" s="84">
        <f t="shared" si="0"/>
        <v>705</v>
      </c>
      <c r="G43" s="17"/>
      <c r="H43" s="27">
        <v>150</v>
      </c>
      <c r="I43" s="16" t="s">
        <v>45</v>
      </c>
      <c r="J43" s="7">
        <v>2.35</v>
      </c>
      <c r="K43" s="19">
        <f t="shared" si="1"/>
        <v>352.5</v>
      </c>
      <c r="N43" s="17"/>
      <c r="O43" s="27">
        <v>75</v>
      </c>
      <c r="P43" s="16" t="s">
        <v>45</v>
      </c>
      <c r="Q43" s="7">
        <v>2.35</v>
      </c>
      <c r="R43" s="19">
        <f t="shared" si="2"/>
        <v>176.25</v>
      </c>
      <c r="V43" s="27">
        <v>75</v>
      </c>
      <c r="W43" s="16" t="s">
        <v>45</v>
      </c>
      <c r="X43" s="7">
        <v>2.35</v>
      </c>
      <c r="Y43" s="19">
        <f t="shared" si="3"/>
        <v>176.25</v>
      </c>
    </row>
    <row r="44" spans="2:26" ht="15">
      <c r="B44" s="26">
        <v>150</v>
      </c>
      <c r="C44" s="16" t="s">
        <v>46</v>
      </c>
      <c r="D44" s="7">
        <v>14</v>
      </c>
      <c r="E44" s="84">
        <f t="shared" si="0"/>
        <v>2100</v>
      </c>
      <c r="G44" s="17"/>
      <c r="H44" s="27">
        <v>75</v>
      </c>
      <c r="I44" s="16" t="s">
        <v>46</v>
      </c>
      <c r="J44" s="7">
        <v>14</v>
      </c>
      <c r="K44" s="19">
        <f t="shared" si="1"/>
        <v>1050</v>
      </c>
      <c r="N44" s="17"/>
      <c r="O44" s="27">
        <v>38</v>
      </c>
      <c r="P44" s="16" t="s">
        <v>46</v>
      </c>
      <c r="Q44" s="7">
        <v>14</v>
      </c>
      <c r="R44" s="19">
        <f t="shared" si="2"/>
        <v>532</v>
      </c>
      <c r="V44" s="27">
        <v>37</v>
      </c>
      <c r="W44" s="16" t="s">
        <v>46</v>
      </c>
      <c r="X44" s="7">
        <v>14</v>
      </c>
      <c r="Y44" s="19">
        <f t="shared" si="3"/>
        <v>518</v>
      </c>
    </row>
    <row r="45" spans="2:26" ht="15">
      <c r="B45" s="26">
        <v>100</v>
      </c>
      <c r="C45" s="16" t="s">
        <v>47</v>
      </c>
      <c r="D45" s="7">
        <v>38.15</v>
      </c>
      <c r="E45" s="84">
        <f t="shared" si="0"/>
        <v>3815</v>
      </c>
      <c r="G45" s="17"/>
      <c r="H45" s="27">
        <v>50</v>
      </c>
      <c r="I45" s="16" t="s">
        <v>47</v>
      </c>
      <c r="J45" s="7">
        <v>38.15</v>
      </c>
      <c r="K45" s="19">
        <f t="shared" si="1"/>
        <v>1907.5</v>
      </c>
      <c r="N45" s="17"/>
      <c r="O45" s="27">
        <v>25</v>
      </c>
      <c r="P45" s="16" t="s">
        <v>47</v>
      </c>
      <c r="Q45" s="7">
        <v>38.15</v>
      </c>
      <c r="R45" s="19">
        <f t="shared" si="2"/>
        <v>953.75</v>
      </c>
      <c r="V45" s="27">
        <v>25</v>
      </c>
      <c r="W45" s="16" t="s">
        <v>47</v>
      </c>
      <c r="X45" s="7">
        <v>38.15</v>
      </c>
      <c r="Y45" s="19">
        <f t="shared" si="3"/>
        <v>953.75</v>
      </c>
    </row>
    <row r="46" spans="2:26" ht="15">
      <c r="B46" s="26">
        <v>200</v>
      </c>
      <c r="C46" s="16" t="s">
        <v>48</v>
      </c>
      <c r="D46" s="7">
        <v>17</v>
      </c>
      <c r="E46" s="84">
        <f t="shared" si="0"/>
        <v>3400</v>
      </c>
      <c r="G46" s="17"/>
      <c r="H46" s="27">
        <v>100</v>
      </c>
      <c r="I46" s="16" t="s">
        <v>48</v>
      </c>
      <c r="J46" s="7">
        <v>17</v>
      </c>
      <c r="K46" s="19">
        <f t="shared" si="1"/>
        <v>1700</v>
      </c>
      <c r="N46" s="17"/>
      <c r="O46" s="27">
        <v>50</v>
      </c>
      <c r="P46" s="16" t="s">
        <v>48</v>
      </c>
      <c r="Q46" s="7">
        <v>17</v>
      </c>
      <c r="R46" s="19">
        <f t="shared" si="2"/>
        <v>850</v>
      </c>
      <c r="V46" s="27">
        <v>50</v>
      </c>
      <c r="W46" s="16" t="s">
        <v>48</v>
      </c>
      <c r="X46" s="7">
        <v>17</v>
      </c>
      <c r="Y46" s="19">
        <f t="shared" si="3"/>
        <v>850</v>
      </c>
    </row>
    <row r="47" spans="2:26" ht="15.6" thickBot="1">
      <c r="B47" s="26">
        <v>500</v>
      </c>
      <c r="C47" s="16" t="s">
        <v>49</v>
      </c>
      <c r="D47" s="7">
        <v>5.5</v>
      </c>
      <c r="E47" s="84">
        <f t="shared" si="0"/>
        <v>2750</v>
      </c>
      <c r="G47" s="17"/>
      <c r="H47" s="27">
        <v>250</v>
      </c>
      <c r="I47" s="16" t="s">
        <v>49</v>
      </c>
      <c r="J47" s="7">
        <v>5.5</v>
      </c>
      <c r="K47" s="19">
        <f t="shared" si="1"/>
        <v>1375</v>
      </c>
      <c r="N47" s="17"/>
      <c r="O47" s="27">
        <v>125</v>
      </c>
      <c r="P47" s="16" t="s">
        <v>49</v>
      </c>
      <c r="Q47" s="7">
        <v>5.5</v>
      </c>
      <c r="R47" s="19">
        <f t="shared" si="2"/>
        <v>687.5</v>
      </c>
      <c r="V47" s="27">
        <v>125</v>
      </c>
      <c r="W47" s="16" t="s">
        <v>49</v>
      </c>
      <c r="X47" s="7">
        <v>5.5</v>
      </c>
      <c r="Y47" s="19">
        <f t="shared" si="3"/>
        <v>687.5</v>
      </c>
    </row>
    <row r="48" spans="2:26" ht="16.2" thickTop="1" thickBot="1">
      <c r="B48" s="26">
        <v>250</v>
      </c>
      <c r="C48" s="16" t="s">
        <v>50</v>
      </c>
      <c r="D48" s="7">
        <v>35</v>
      </c>
      <c r="E48" s="84">
        <f t="shared" si="0"/>
        <v>8750</v>
      </c>
      <c r="G48" s="17"/>
      <c r="H48" s="28">
        <v>125</v>
      </c>
      <c r="I48" s="23" t="s">
        <v>50</v>
      </c>
      <c r="J48" s="99">
        <v>35</v>
      </c>
      <c r="K48" s="95">
        <f t="shared" si="1"/>
        <v>4375</v>
      </c>
      <c r="L48" s="25">
        <f>SUM(K40:K48)</f>
        <v>23460</v>
      </c>
      <c r="N48" s="17"/>
      <c r="O48" s="27">
        <v>63</v>
      </c>
      <c r="P48" s="16" t="s">
        <v>50</v>
      </c>
      <c r="Q48" s="7">
        <v>35</v>
      </c>
      <c r="R48" s="19">
        <f t="shared" si="2"/>
        <v>2205</v>
      </c>
      <c r="V48" s="27">
        <v>62</v>
      </c>
      <c r="W48" s="16" t="s">
        <v>50</v>
      </c>
      <c r="X48" s="7">
        <v>35</v>
      </c>
      <c r="Y48" s="19">
        <f t="shared" si="3"/>
        <v>2170</v>
      </c>
    </row>
    <row r="49" spans="2:25" ht="16.2" thickTop="1" thickBot="1">
      <c r="B49" s="26">
        <v>150</v>
      </c>
      <c r="C49" s="16" t="s">
        <v>51</v>
      </c>
      <c r="D49" s="7">
        <v>29</v>
      </c>
      <c r="E49" s="84">
        <f t="shared" si="0"/>
        <v>4350</v>
      </c>
      <c r="G49" s="9">
        <v>8</v>
      </c>
      <c r="H49" s="10">
        <v>75</v>
      </c>
      <c r="I49" s="11" t="s">
        <v>51</v>
      </c>
      <c r="J49" s="12">
        <v>29</v>
      </c>
      <c r="K49" s="19">
        <f t="shared" si="1"/>
        <v>2175</v>
      </c>
      <c r="N49" s="17"/>
      <c r="O49" s="27">
        <v>38</v>
      </c>
      <c r="P49" s="16" t="s">
        <v>51</v>
      </c>
      <c r="Q49" s="7">
        <v>29</v>
      </c>
      <c r="R49" s="19">
        <f t="shared" si="2"/>
        <v>1102</v>
      </c>
      <c r="V49" s="27">
        <v>37</v>
      </c>
      <c r="W49" s="16" t="s">
        <v>51</v>
      </c>
      <c r="X49" s="7">
        <v>29</v>
      </c>
      <c r="Y49" s="19">
        <f t="shared" si="3"/>
        <v>1073</v>
      </c>
    </row>
    <row r="50" spans="2:25" ht="15.6" thickTop="1">
      <c r="B50" s="26">
        <v>30</v>
      </c>
      <c r="C50" s="16" t="s">
        <v>52</v>
      </c>
      <c r="D50" s="7">
        <v>130</v>
      </c>
      <c r="E50" s="84">
        <f t="shared" si="0"/>
        <v>3900</v>
      </c>
      <c r="G50" s="17"/>
      <c r="H50" s="101">
        <v>15</v>
      </c>
      <c r="I50" s="16" t="s">
        <v>52</v>
      </c>
      <c r="J50" s="7">
        <v>130</v>
      </c>
      <c r="K50" s="19">
        <f t="shared" si="1"/>
        <v>1950</v>
      </c>
      <c r="N50" s="17"/>
      <c r="O50" s="27">
        <v>8</v>
      </c>
      <c r="P50" s="16" t="s">
        <v>52</v>
      </c>
      <c r="Q50" s="7">
        <v>130</v>
      </c>
      <c r="R50" s="19">
        <f t="shared" si="2"/>
        <v>1040</v>
      </c>
      <c r="V50" s="27">
        <v>7</v>
      </c>
      <c r="W50" s="16" t="s">
        <v>52</v>
      </c>
      <c r="X50" s="7">
        <v>130</v>
      </c>
      <c r="Y50" s="19">
        <f t="shared" si="3"/>
        <v>910</v>
      </c>
    </row>
    <row r="51" spans="2:25" ht="15">
      <c r="B51" s="26">
        <v>250</v>
      </c>
      <c r="C51" s="16" t="s">
        <v>53</v>
      </c>
      <c r="D51" s="7">
        <v>12</v>
      </c>
      <c r="E51" s="84">
        <f t="shared" si="0"/>
        <v>3000</v>
      </c>
      <c r="G51" s="17"/>
      <c r="H51" s="27">
        <v>125</v>
      </c>
      <c r="I51" s="16" t="s">
        <v>53</v>
      </c>
      <c r="J51" s="7">
        <v>12</v>
      </c>
      <c r="K51" s="19">
        <f t="shared" si="1"/>
        <v>1500</v>
      </c>
      <c r="N51" s="17"/>
      <c r="O51" s="27">
        <v>63</v>
      </c>
      <c r="P51" s="16" t="s">
        <v>53</v>
      </c>
      <c r="Q51" s="7">
        <v>12</v>
      </c>
      <c r="R51" s="19">
        <f t="shared" si="2"/>
        <v>756</v>
      </c>
      <c r="V51" s="27">
        <v>62</v>
      </c>
      <c r="W51" s="16" t="s">
        <v>53</v>
      </c>
      <c r="X51" s="7">
        <v>12</v>
      </c>
      <c r="Y51" s="19">
        <f t="shared" si="3"/>
        <v>744</v>
      </c>
    </row>
    <row r="52" spans="2:25" ht="15">
      <c r="B52" s="26">
        <v>300</v>
      </c>
      <c r="C52" s="16" t="s">
        <v>54</v>
      </c>
      <c r="D52" s="7">
        <v>11.5</v>
      </c>
      <c r="E52" s="84">
        <f t="shared" si="0"/>
        <v>3450</v>
      </c>
      <c r="G52" s="17"/>
      <c r="H52" s="27">
        <v>150</v>
      </c>
      <c r="I52" s="16" t="s">
        <v>54</v>
      </c>
      <c r="J52" s="7">
        <v>11.5</v>
      </c>
      <c r="K52" s="19">
        <f t="shared" si="1"/>
        <v>1725</v>
      </c>
      <c r="N52" s="17"/>
      <c r="O52" s="27">
        <v>75</v>
      </c>
      <c r="P52" s="16" t="s">
        <v>54</v>
      </c>
      <c r="Q52" s="7">
        <v>11.5</v>
      </c>
      <c r="R52" s="19">
        <f t="shared" si="2"/>
        <v>862.5</v>
      </c>
      <c r="V52" s="27">
        <v>75</v>
      </c>
      <c r="W52" s="16" t="s">
        <v>54</v>
      </c>
      <c r="X52" s="7">
        <v>11.5</v>
      </c>
      <c r="Y52" s="19">
        <f t="shared" si="3"/>
        <v>862.5</v>
      </c>
    </row>
    <row r="53" spans="2:25" ht="15">
      <c r="B53" s="26">
        <v>100</v>
      </c>
      <c r="C53" s="16" t="s">
        <v>55</v>
      </c>
      <c r="D53" s="7">
        <v>12</v>
      </c>
      <c r="E53" s="84">
        <f t="shared" si="0"/>
        <v>1200</v>
      </c>
      <c r="G53" s="17"/>
      <c r="H53" s="27">
        <v>50</v>
      </c>
      <c r="I53" s="16" t="s">
        <v>55</v>
      </c>
      <c r="J53" s="7">
        <v>12</v>
      </c>
      <c r="K53" s="19">
        <f t="shared" si="1"/>
        <v>600</v>
      </c>
      <c r="N53" s="17"/>
      <c r="O53" s="27">
        <v>25</v>
      </c>
      <c r="P53" s="16" t="s">
        <v>55</v>
      </c>
      <c r="Q53" s="7">
        <v>12</v>
      </c>
      <c r="R53" s="19">
        <f t="shared" si="2"/>
        <v>300</v>
      </c>
      <c r="V53" s="27">
        <v>25</v>
      </c>
      <c r="W53" s="16" t="s">
        <v>55</v>
      </c>
      <c r="X53" s="7">
        <v>12</v>
      </c>
      <c r="Y53" s="19">
        <f t="shared" si="3"/>
        <v>300</v>
      </c>
    </row>
    <row r="54" spans="2:25" ht="15">
      <c r="B54" s="26">
        <v>400</v>
      </c>
      <c r="C54" s="16" t="s">
        <v>56</v>
      </c>
      <c r="D54" s="7">
        <v>13</v>
      </c>
      <c r="E54" s="84">
        <f t="shared" si="0"/>
        <v>5200</v>
      </c>
      <c r="G54" s="17"/>
      <c r="H54" s="27">
        <v>200</v>
      </c>
      <c r="I54" s="16" t="s">
        <v>56</v>
      </c>
      <c r="J54" s="7">
        <v>13</v>
      </c>
      <c r="K54" s="19">
        <f t="shared" si="1"/>
        <v>2600</v>
      </c>
      <c r="N54" s="17"/>
      <c r="O54" s="27">
        <v>100</v>
      </c>
      <c r="P54" s="16" t="s">
        <v>56</v>
      </c>
      <c r="Q54" s="7">
        <v>13</v>
      </c>
      <c r="R54" s="19">
        <f t="shared" si="2"/>
        <v>1300</v>
      </c>
      <c r="V54" s="27">
        <v>100</v>
      </c>
      <c r="W54" s="16" t="s">
        <v>56</v>
      </c>
      <c r="X54" s="7">
        <v>13</v>
      </c>
      <c r="Y54" s="19">
        <f t="shared" si="3"/>
        <v>1300</v>
      </c>
    </row>
    <row r="55" spans="2:25" ht="15">
      <c r="B55" s="26">
        <v>200</v>
      </c>
      <c r="C55" s="16" t="s">
        <v>57</v>
      </c>
      <c r="D55" s="7">
        <v>21</v>
      </c>
      <c r="E55" s="84">
        <f t="shared" si="0"/>
        <v>4200</v>
      </c>
      <c r="G55" s="17"/>
      <c r="H55" s="27">
        <v>100</v>
      </c>
      <c r="I55" s="16" t="s">
        <v>57</v>
      </c>
      <c r="J55" s="7">
        <v>21</v>
      </c>
      <c r="K55" s="19">
        <f t="shared" si="1"/>
        <v>2100</v>
      </c>
      <c r="N55" s="17"/>
      <c r="O55" s="27">
        <v>50</v>
      </c>
      <c r="P55" s="16" t="s">
        <v>57</v>
      </c>
      <c r="Q55" s="7">
        <v>21</v>
      </c>
      <c r="R55" s="19">
        <f t="shared" si="2"/>
        <v>1050</v>
      </c>
      <c r="V55" s="27">
        <v>50</v>
      </c>
      <c r="W55" s="16" t="s">
        <v>57</v>
      </c>
      <c r="X55" s="7">
        <v>21</v>
      </c>
      <c r="Y55" s="19">
        <f t="shared" si="3"/>
        <v>1050</v>
      </c>
    </row>
    <row r="56" spans="2:25" ht="15">
      <c r="B56" s="26">
        <v>60</v>
      </c>
      <c r="C56" s="16" t="s">
        <v>58</v>
      </c>
      <c r="D56" s="7">
        <v>13.5</v>
      </c>
      <c r="E56" s="84">
        <f t="shared" si="0"/>
        <v>810</v>
      </c>
      <c r="G56" s="17"/>
      <c r="H56" s="27">
        <v>30</v>
      </c>
      <c r="I56" s="16" t="s">
        <v>58</v>
      </c>
      <c r="J56" s="7">
        <v>13.5</v>
      </c>
      <c r="K56" s="19">
        <f t="shared" si="1"/>
        <v>405</v>
      </c>
      <c r="N56" s="17"/>
      <c r="O56" s="27">
        <v>15</v>
      </c>
      <c r="P56" s="16" t="s">
        <v>58</v>
      </c>
      <c r="Q56" s="7">
        <v>13.5</v>
      </c>
      <c r="R56" s="19">
        <f t="shared" si="2"/>
        <v>202.5</v>
      </c>
      <c r="V56" s="27">
        <v>15</v>
      </c>
      <c r="W56" s="16" t="s">
        <v>58</v>
      </c>
      <c r="X56" s="7">
        <v>13.5</v>
      </c>
      <c r="Y56" s="19">
        <f t="shared" si="3"/>
        <v>202.5</v>
      </c>
    </row>
    <row r="57" spans="2:25" ht="15">
      <c r="B57" s="26">
        <v>60</v>
      </c>
      <c r="C57" s="16" t="s">
        <v>59</v>
      </c>
      <c r="D57" s="7">
        <v>13.5</v>
      </c>
      <c r="E57" s="84">
        <f t="shared" si="0"/>
        <v>810</v>
      </c>
      <c r="G57" s="17"/>
      <c r="H57" s="27">
        <v>30</v>
      </c>
      <c r="I57" s="16" t="s">
        <v>59</v>
      </c>
      <c r="J57" s="7">
        <v>13.5</v>
      </c>
      <c r="K57" s="19">
        <f t="shared" si="1"/>
        <v>405</v>
      </c>
      <c r="N57" s="17"/>
      <c r="O57" s="27">
        <v>15</v>
      </c>
      <c r="P57" s="16" t="s">
        <v>59</v>
      </c>
      <c r="Q57" s="7">
        <v>13.5</v>
      </c>
      <c r="R57" s="19">
        <f t="shared" si="2"/>
        <v>202.5</v>
      </c>
      <c r="V57" s="27">
        <v>15</v>
      </c>
      <c r="W57" s="16" t="s">
        <v>59</v>
      </c>
      <c r="X57" s="7">
        <v>13.5</v>
      </c>
      <c r="Y57" s="19">
        <f t="shared" si="3"/>
        <v>202.5</v>
      </c>
    </row>
    <row r="58" spans="2:25" ht="15">
      <c r="B58" s="26">
        <v>60</v>
      </c>
      <c r="C58" s="16" t="s">
        <v>60</v>
      </c>
      <c r="D58" s="7">
        <v>13.5</v>
      </c>
      <c r="E58" s="84">
        <f t="shared" si="0"/>
        <v>810</v>
      </c>
      <c r="G58" s="17"/>
      <c r="H58" s="27">
        <v>30</v>
      </c>
      <c r="I58" s="16" t="s">
        <v>60</v>
      </c>
      <c r="J58" s="7">
        <v>13.5</v>
      </c>
      <c r="K58" s="19">
        <f t="shared" si="1"/>
        <v>405</v>
      </c>
      <c r="N58" s="17"/>
      <c r="O58" s="27">
        <v>15</v>
      </c>
      <c r="P58" s="16" t="s">
        <v>60</v>
      </c>
      <c r="Q58" s="7">
        <v>13.5</v>
      </c>
      <c r="R58" s="19">
        <f t="shared" si="2"/>
        <v>202.5</v>
      </c>
      <c r="V58" s="27">
        <v>15</v>
      </c>
      <c r="W58" s="16" t="s">
        <v>60</v>
      </c>
      <c r="X58" s="7">
        <v>13.5</v>
      </c>
      <c r="Y58" s="19">
        <f t="shared" si="3"/>
        <v>202.5</v>
      </c>
    </row>
    <row r="59" spans="2:25" ht="15">
      <c r="B59" s="26">
        <v>60</v>
      </c>
      <c r="C59" s="16" t="s">
        <v>61</v>
      </c>
      <c r="D59" s="7">
        <v>13.5</v>
      </c>
      <c r="E59" s="84">
        <f t="shared" si="0"/>
        <v>810</v>
      </c>
      <c r="G59" s="17"/>
      <c r="H59" s="27">
        <v>30</v>
      </c>
      <c r="I59" s="16" t="s">
        <v>61</v>
      </c>
      <c r="J59" s="7">
        <v>13.5</v>
      </c>
      <c r="K59" s="19">
        <f t="shared" si="1"/>
        <v>405</v>
      </c>
      <c r="N59" s="17"/>
      <c r="O59" s="27">
        <v>15</v>
      </c>
      <c r="P59" s="16" t="s">
        <v>61</v>
      </c>
      <c r="Q59" s="7">
        <v>13.5</v>
      </c>
      <c r="R59" s="19">
        <f t="shared" si="2"/>
        <v>202.5</v>
      </c>
      <c r="V59" s="27">
        <v>15</v>
      </c>
      <c r="W59" s="16" t="s">
        <v>61</v>
      </c>
      <c r="X59" s="7">
        <v>13.5</v>
      </c>
      <c r="Y59" s="19">
        <f t="shared" si="3"/>
        <v>202.5</v>
      </c>
    </row>
    <row r="60" spans="2:25" ht="15">
      <c r="B60" s="26">
        <v>60</v>
      </c>
      <c r="C60" s="16" t="s">
        <v>62</v>
      </c>
      <c r="D60" s="7">
        <v>11.75</v>
      </c>
      <c r="E60" s="84">
        <f t="shared" si="0"/>
        <v>705</v>
      </c>
      <c r="G60" s="17"/>
      <c r="H60" s="27">
        <v>30</v>
      </c>
      <c r="I60" s="16" t="s">
        <v>62</v>
      </c>
      <c r="J60" s="7">
        <v>11.75</v>
      </c>
      <c r="K60" s="19">
        <f t="shared" si="1"/>
        <v>352.5</v>
      </c>
      <c r="N60" s="17"/>
      <c r="O60" s="27">
        <v>15</v>
      </c>
      <c r="P60" s="16" t="s">
        <v>62</v>
      </c>
      <c r="Q60" s="7">
        <v>11.75</v>
      </c>
      <c r="R60" s="19">
        <f t="shared" si="2"/>
        <v>176.25</v>
      </c>
      <c r="V60" s="27">
        <v>15</v>
      </c>
      <c r="W60" s="16" t="s">
        <v>62</v>
      </c>
      <c r="X60" s="7">
        <v>11.75</v>
      </c>
      <c r="Y60" s="19">
        <f t="shared" si="3"/>
        <v>176.25</v>
      </c>
    </row>
    <row r="61" spans="2:25" ht="15">
      <c r="B61" s="26">
        <v>200</v>
      </c>
      <c r="C61" s="16" t="s">
        <v>63</v>
      </c>
      <c r="D61" s="7">
        <v>16.100000000000001</v>
      </c>
      <c r="E61" s="84">
        <f t="shared" si="0"/>
        <v>3220.0000000000005</v>
      </c>
      <c r="G61" s="17"/>
      <c r="H61" s="27">
        <v>100</v>
      </c>
      <c r="I61" s="16" t="s">
        <v>63</v>
      </c>
      <c r="J61" s="7">
        <v>16.100000000000001</v>
      </c>
      <c r="K61" s="19">
        <f t="shared" si="1"/>
        <v>1610.0000000000002</v>
      </c>
      <c r="N61" s="17"/>
      <c r="O61" s="27">
        <v>50</v>
      </c>
      <c r="P61" s="16" t="s">
        <v>63</v>
      </c>
      <c r="Q61" s="7">
        <v>16.100000000000001</v>
      </c>
      <c r="R61" s="19">
        <f t="shared" si="2"/>
        <v>805.00000000000011</v>
      </c>
      <c r="V61" s="27">
        <v>50</v>
      </c>
      <c r="W61" s="16" t="s">
        <v>63</v>
      </c>
      <c r="X61" s="7">
        <v>16.100000000000001</v>
      </c>
      <c r="Y61" s="19">
        <f t="shared" si="3"/>
        <v>805.00000000000011</v>
      </c>
    </row>
    <row r="62" spans="2:25" ht="15">
      <c r="B62" s="26">
        <v>200</v>
      </c>
      <c r="C62" s="16" t="s">
        <v>64</v>
      </c>
      <c r="D62" s="7">
        <v>16.100000000000001</v>
      </c>
      <c r="E62" s="84">
        <f t="shared" si="0"/>
        <v>3220.0000000000005</v>
      </c>
      <c r="G62" s="17"/>
      <c r="H62" s="27">
        <v>100</v>
      </c>
      <c r="I62" s="16" t="s">
        <v>64</v>
      </c>
      <c r="J62" s="7">
        <v>16.100000000000001</v>
      </c>
      <c r="K62" s="19">
        <f t="shared" si="1"/>
        <v>1610.0000000000002</v>
      </c>
      <c r="N62" s="17"/>
      <c r="O62" s="27">
        <v>50</v>
      </c>
      <c r="P62" s="16" t="s">
        <v>64</v>
      </c>
      <c r="Q62" s="7">
        <v>16.100000000000001</v>
      </c>
      <c r="R62" s="19">
        <f t="shared" si="2"/>
        <v>805.00000000000011</v>
      </c>
      <c r="V62" s="27">
        <v>50</v>
      </c>
      <c r="W62" s="16" t="s">
        <v>64</v>
      </c>
      <c r="X62" s="7">
        <v>16.100000000000001</v>
      </c>
      <c r="Y62" s="19">
        <f t="shared" si="3"/>
        <v>805.00000000000011</v>
      </c>
    </row>
    <row r="63" spans="2:25" ht="15">
      <c r="B63" s="26">
        <v>200</v>
      </c>
      <c r="C63" s="16" t="s">
        <v>65</v>
      </c>
      <c r="D63" s="7">
        <v>23</v>
      </c>
      <c r="E63" s="84">
        <f t="shared" si="0"/>
        <v>4600</v>
      </c>
      <c r="G63" s="17"/>
      <c r="H63" s="27">
        <v>100</v>
      </c>
      <c r="I63" s="16" t="s">
        <v>65</v>
      </c>
      <c r="J63" s="7">
        <v>23</v>
      </c>
      <c r="K63" s="19">
        <f t="shared" si="1"/>
        <v>2300</v>
      </c>
      <c r="N63" s="17"/>
      <c r="O63" s="27">
        <v>50</v>
      </c>
      <c r="P63" s="16" t="s">
        <v>65</v>
      </c>
      <c r="Q63" s="7">
        <v>23</v>
      </c>
      <c r="R63" s="19">
        <f t="shared" si="2"/>
        <v>1150</v>
      </c>
      <c r="V63" s="27">
        <v>50</v>
      </c>
      <c r="W63" s="16" t="s">
        <v>65</v>
      </c>
      <c r="X63" s="7">
        <v>23</v>
      </c>
      <c r="Y63" s="19">
        <f t="shared" si="3"/>
        <v>1150</v>
      </c>
    </row>
    <row r="64" spans="2:25" ht="15.6" thickBot="1">
      <c r="B64" s="26">
        <v>200</v>
      </c>
      <c r="C64" s="16" t="s">
        <v>66</v>
      </c>
      <c r="D64" s="7">
        <v>10</v>
      </c>
      <c r="E64" s="84">
        <f t="shared" si="0"/>
        <v>2000</v>
      </c>
      <c r="G64" s="17"/>
      <c r="H64" s="27">
        <v>100</v>
      </c>
      <c r="I64" s="16" t="s">
        <v>66</v>
      </c>
      <c r="J64" s="7">
        <v>10</v>
      </c>
      <c r="K64" s="19">
        <f t="shared" si="1"/>
        <v>1000</v>
      </c>
      <c r="N64" s="17"/>
      <c r="O64" s="27">
        <v>50</v>
      </c>
      <c r="P64" s="16" t="s">
        <v>66</v>
      </c>
      <c r="Q64" s="7">
        <v>10</v>
      </c>
      <c r="R64" s="19">
        <f t="shared" si="2"/>
        <v>500</v>
      </c>
      <c r="V64" s="27">
        <v>50</v>
      </c>
      <c r="W64" s="16" t="s">
        <v>66</v>
      </c>
      <c r="X64" s="7">
        <v>10</v>
      </c>
      <c r="Y64" s="19">
        <f t="shared" si="3"/>
        <v>500</v>
      </c>
    </row>
    <row r="65" spans="2:26" ht="16.2" thickTop="1" thickBot="1">
      <c r="B65" s="26">
        <v>90</v>
      </c>
      <c r="C65" s="16" t="s">
        <v>67</v>
      </c>
      <c r="D65" s="7">
        <v>20</v>
      </c>
      <c r="E65" s="84">
        <f t="shared" si="0"/>
        <v>1800</v>
      </c>
      <c r="G65" s="17"/>
      <c r="H65" s="27">
        <v>45</v>
      </c>
      <c r="I65" s="16" t="s">
        <v>67</v>
      </c>
      <c r="J65" s="7">
        <v>20</v>
      </c>
      <c r="K65" s="19">
        <f t="shared" si="1"/>
        <v>900</v>
      </c>
      <c r="N65" s="17"/>
      <c r="O65" s="28">
        <v>23</v>
      </c>
      <c r="P65" s="23" t="s">
        <v>67</v>
      </c>
      <c r="Q65" s="24">
        <v>20</v>
      </c>
      <c r="R65" s="20">
        <f t="shared" si="2"/>
        <v>460</v>
      </c>
      <c r="S65" s="25">
        <f>SUM(R41:R65)</f>
        <v>22071.25</v>
      </c>
      <c r="V65" s="27">
        <v>22</v>
      </c>
      <c r="W65" s="16" t="s">
        <v>67</v>
      </c>
      <c r="X65" s="7">
        <v>20</v>
      </c>
      <c r="Y65" s="19">
        <f t="shared" si="3"/>
        <v>440</v>
      </c>
    </row>
    <row r="66" spans="2:26" ht="16.2" thickTop="1" thickBot="1">
      <c r="B66" s="26">
        <v>100</v>
      </c>
      <c r="C66" s="16" t="s">
        <v>68</v>
      </c>
      <c r="D66" s="7">
        <v>26</v>
      </c>
      <c r="E66" s="84">
        <f t="shared" si="0"/>
        <v>2600</v>
      </c>
      <c r="G66" s="17"/>
      <c r="H66" s="28">
        <v>50</v>
      </c>
      <c r="I66" s="23" t="s">
        <v>68</v>
      </c>
      <c r="J66" s="24">
        <v>26</v>
      </c>
      <c r="K66" s="100">
        <f t="shared" si="1"/>
        <v>1300</v>
      </c>
      <c r="L66" s="25">
        <f>SUM(K49:K66)</f>
        <v>23342.5</v>
      </c>
      <c r="N66" s="9">
        <v>5</v>
      </c>
      <c r="O66" s="10">
        <v>25</v>
      </c>
      <c r="P66" s="11" t="s">
        <v>68</v>
      </c>
      <c r="Q66" s="12">
        <v>26</v>
      </c>
      <c r="R66" s="92">
        <f t="shared" si="2"/>
        <v>650</v>
      </c>
      <c r="V66" s="28">
        <v>25</v>
      </c>
      <c r="W66" s="23" t="s">
        <v>68</v>
      </c>
      <c r="X66" s="24">
        <v>26</v>
      </c>
      <c r="Y66" s="95">
        <f t="shared" si="3"/>
        <v>650</v>
      </c>
      <c r="Z66" s="25">
        <f>SUM(Y42:Y66)</f>
        <v>20231.25</v>
      </c>
    </row>
    <row r="67" spans="2:26" ht="16.2" thickTop="1" thickBot="1">
      <c r="B67" s="26">
        <v>100</v>
      </c>
      <c r="C67" s="16" t="s">
        <v>69</v>
      </c>
      <c r="D67" s="7">
        <v>32</v>
      </c>
      <c r="E67" s="84">
        <f t="shared" si="0"/>
        <v>3200</v>
      </c>
      <c r="G67" s="9">
        <v>9</v>
      </c>
      <c r="H67" s="96">
        <v>50</v>
      </c>
      <c r="I67" s="98" t="s">
        <v>69</v>
      </c>
      <c r="J67" s="12">
        <v>32</v>
      </c>
      <c r="K67" s="92">
        <f t="shared" si="1"/>
        <v>1600</v>
      </c>
      <c r="N67" s="17"/>
      <c r="O67" s="27">
        <v>25</v>
      </c>
      <c r="P67" s="16" t="s">
        <v>69</v>
      </c>
      <c r="Q67" s="7">
        <v>32</v>
      </c>
      <c r="R67" s="19">
        <f t="shared" si="2"/>
        <v>800</v>
      </c>
      <c r="U67" s="14">
        <v>5</v>
      </c>
      <c r="V67" s="10">
        <v>25</v>
      </c>
      <c r="W67" s="11" t="s">
        <v>69</v>
      </c>
      <c r="X67" s="12">
        <v>32</v>
      </c>
      <c r="Y67" s="19">
        <f t="shared" si="3"/>
        <v>800</v>
      </c>
    </row>
    <row r="68" spans="2:26" ht="15.6" thickTop="1">
      <c r="B68" s="26">
        <v>100</v>
      </c>
      <c r="C68" s="16" t="s">
        <v>70</v>
      </c>
      <c r="D68" s="7">
        <v>32</v>
      </c>
      <c r="E68" s="84">
        <f t="shared" si="0"/>
        <v>3200</v>
      </c>
      <c r="G68" s="17"/>
      <c r="H68" s="27">
        <v>50</v>
      </c>
      <c r="I68" s="16" t="s">
        <v>70</v>
      </c>
      <c r="J68" s="7">
        <v>32</v>
      </c>
      <c r="K68" s="19">
        <f t="shared" si="1"/>
        <v>1600</v>
      </c>
      <c r="N68" s="17"/>
      <c r="O68" s="27">
        <v>25</v>
      </c>
      <c r="P68" s="16" t="s">
        <v>70</v>
      </c>
      <c r="Q68" s="7">
        <v>32</v>
      </c>
      <c r="R68" s="19">
        <f t="shared" si="2"/>
        <v>800</v>
      </c>
      <c r="V68" s="27">
        <v>25</v>
      </c>
      <c r="W68" s="16" t="s">
        <v>70</v>
      </c>
      <c r="X68" s="7">
        <v>32</v>
      </c>
      <c r="Y68" s="19">
        <f t="shared" si="3"/>
        <v>800</v>
      </c>
    </row>
    <row r="69" spans="2:26" ht="15">
      <c r="B69" s="26">
        <v>500</v>
      </c>
      <c r="C69" s="16" t="s">
        <v>71</v>
      </c>
      <c r="D69" s="7">
        <v>23</v>
      </c>
      <c r="E69" s="84">
        <f t="shared" si="0"/>
        <v>11500</v>
      </c>
      <c r="G69" s="17"/>
      <c r="H69" s="27">
        <v>250</v>
      </c>
      <c r="I69" s="16" t="s">
        <v>71</v>
      </c>
      <c r="J69" s="7">
        <v>23</v>
      </c>
      <c r="K69" s="19">
        <f t="shared" si="1"/>
        <v>5750</v>
      </c>
      <c r="N69" s="17"/>
      <c r="O69" s="27">
        <v>125</v>
      </c>
      <c r="P69" s="16" t="s">
        <v>71</v>
      </c>
      <c r="Q69" s="7">
        <v>23</v>
      </c>
      <c r="R69" s="19">
        <f t="shared" si="2"/>
        <v>2875</v>
      </c>
      <c r="V69" s="27">
        <v>125</v>
      </c>
      <c r="W69" s="16" t="s">
        <v>71</v>
      </c>
      <c r="X69" s="7">
        <v>23</v>
      </c>
      <c r="Y69" s="19">
        <f t="shared" si="3"/>
        <v>2875</v>
      </c>
    </row>
    <row r="70" spans="2:26" ht="15">
      <c r="B70" s="26">
        <v>500</v>
      </c>
      <c r="C70" s="16" t="s">
        <v>72</v>
      </c>
      <c r="D70" s="7">
        <v>25</v>
      </c>
      <c r="E70" s="84">
        <f t="shared" ref="E70:E86" si="4">+D70*B70</f>
        <v>12500</v>
      </c>
      <c r="G70" s="17"/>
      <c r="H70" s="27">
        <v>250</v>
      </c>
      <c r="I70" s="16" t="s">
        <v>72</v>
      </c>
      <c r="J70" s="7">
        <v>25</v>
      </c>
      <c r="K70" s="19">
        <f t="shared" si="1"/>
        <v>6250</v>
      </c>
      <c r="N70" s="17"/>
      <c r="O70" s="27">
        <v>125</v>
      </c>
      <c r="P70" s="16" t="s">
        <v>72</v>
      </c>
      <c r="Q70" s="7">
        <v>25</v>
      </c>
      <c r="R70" s="19">
        <f t="shared" si="2"/>
        <v>3125</v>
      </c>
      <c r="V70" s="27">
        <v>125</v>
      </c>
      <c r="W70" s="16" t="s">
        <v>72</v>
      </c>
      <c r="X70" s="7">
        <v>25</v>
      </c>
      <c r="Y70" s="19">
        <f t="shared" si="3"/>
        <v>3125</v>
      </c>
    </row>
    <row r="71" spans="2:26" ht="15">
      <c r="B71" s="26">
        <v>300</v>
      </c>
      <c r="C71" s="16" t="s">
        <v>73</v>
      </c>
      <c r="D71" s="7">
        <v>4</v>
      </c>
      <c r="E71" s="84">
        <f t="shared" si="4"/>
        <v>1200</v>
      </c>
      <c r="G71" s="17"/>
      <c r="H71" s="27">
        <v>150</v>
      </c>
      <c r="I71" s="16" t="s">
        <v>73</v>
      </c>
      <c r="J71" s="7">
        <v>4</v>
      </c>
      <c r="K71" s="19">
        <f t="shared" ref="K71:K84" si="5">+H71*J71</f>
        <v>600</v>
      </c>
      <c r="N71" s="17"/>
      <c r="O71" s="27">
        <v>75</v>
      </c>
      <c r="P71" s="16" t="s">
        <v>73</v>
      </c>
      <c r="Q71" s="7">
        <v>4</v>
      </c>
      <c r="R71" s="19">
        <f t="shared" ref="R71:R80" si="6">+O71*Q71</f>
        <v>300</v>
      </c>
      <c r="V71" s="27">
        <v>75</v>
      </c>
      <c r="W71" s="16" t="s">
        <v>73</v>
      </c>
      <c r="X71" s="7">
        <v>4</v>
      </c>
      <c r="Y71" s="19">
        <f t="shared" ref="Y71:Y86" si="7">+V71*X71</f>
        <v>300</v>
      </c>
    </row>
    <row r="72" spans="2:26" ht="15">
      <c r="B72" s="26">
        <v>100</v>
      </c>
      <c r="C72" s="16" t="s">
        <v>74</v>
      </c>
      <c r="D72" s="7">
        <v>5</v>
      </c>
      <c r="E72" s="84">
        <f t="shared" si="4"/>
        <v>500</v>
      </c>
      <c r="G72" s="17"/>
      <c r="H72" s="27">
        <v>50</v>
      </c>
      <c r="I72" s="16" t="s">
        <v>74</v>
      </c>
      <c r="J72" s="7">
        <v>5</v>
      </c>
      <c r="K72" s="19">
        <f t="shared" si="5"/>
        <v>250</v>
      </c>
      <c r="N72" s="17"/>
      <c r="O72" s="27">
        <v>25</v>
      </c>
      <c r="P72" s="16" t="s">
        <v>74</v>
      </c>
      <c r="Q72" s="7">
        <v>5</v>
      </c>
      <c r="R72" s="19">
        <f t="shared" si="6"/>
        <v>125</v>
      </c>
      <c r="V72" s="27">
        <v>25</v>
      </c>
      <c r="W72" s="16" t="s">
        <v>74</v>
      </c>
      <c r="X72" s="7">
        <v>5</v>
      </c>
      <c r="Y72" s="19">
        <f t="shared" si="7"/>
        <v>125</v>
      </c>
    </row>
    <row r="73" spans="2:26" ht="15">
      <c r="B73" s="26">
        <v>300</v>
      </c>
      <c r="C73" s="16" t="s">
        <v>75</v>
      </c>
      <c r="D73" s="7">
        <v>5</v>
      </c>
      <c r="E73" s="84">
        <f t="shared" si="4"/>
        <v>1500</v>
      </c>
      <c r="G73" s="17"/>
      <c r="H73" s="27">
        <v>150</v>
      </c>
      <c r="I73" s="16" t="s">
        <v>75</v>
      </c>
      <c r="J73" s="7">
        <v>5</v>
      </c>
      <c r="K73" s="19">
        <f t="shared" si="5"/>
        <v>750</v>
      </c>
      <c r="N73" s="17"/>
      <c r="O73" s="27">
        <v>75</v>
      </c>
      <c r="P73" s="16" t="s">
        <v>75</v>
      </c>
      <c r="Q73" s="7">
        <v>5</v>
      </c>
      <c r="R73" s="19">
        <f t="shared" si="6"/>
        <v>375</v>
      </c>
      <c r="V73" s="27">
        <v>75</v>
      </c>
      <c r="W73" s="16" t="s">
        <v>75</v>
      </c>
      <c r="X73" s="7">
        <v>5</v>
      </c>
      <c r="Y73" s="19">
        <f t="shared" si="7"/>
        <v>375</v>
      </c>
    </row>
    <row r="74" spans="2:26" ht="15">
      <c r="B74" s="26">
        <v>300</v>
      </c>
      <c r="C74" s="16" t="s">
        <v>76</v>
      </c>
      <c r="D74" s="7">
        <v>5</v>
      </c>
      <c r="E74" s="84">
        <f t="shared" si="4"/>
        <v>1500</v>
      </c>
      <c r="G74" s="17"/>
      <c r="H74" s="27">
        <v>150</v>
      </c>
      <c r="I74" s="16" t="s">
        <v>76</v>
      </c>
      <c r="J74" s="7">
        <v>5</v>
      </c>
      <c r="K74" s="19">
        <f t="shared" si="5"/>
        <v>750</v>
      </c>
      <c r="N74" s="17"/>
      <c r="O74" s="27">
        <v>75</v>
      </c>
      <c r="P74" s="16" t="s">
        <v>76</v>
      </c>
      <c r="Q74" s="7">
        <v>5</v>
      </c>
      <c r="R74" s="19">
        <f t="shared" si="6"/>
        <v>375</v>
      </c>
      <c r="V74" s="27">
        <v>75</v>
      </c>
      <c r="W74" s="16" t="s">
        <v>76</v>
      </c>
      <c r="X74" s="7">
        <v>5</v>
      </c>
      <c r="Y74" s="19">
        <f t="shared" si="7"/>
        <v>375</v>
      </c>
    </row>
    <row r="75" spans="2:26" ht="15">
      <c r="B75" s="26">
        <v>300</v>
      </c>
      <c r="C75" s="16" t="s">
        <v>77</v>
      </c>
      <c r="D75" s="7">
        <v>3</v>
      </c>
      <c r="E75" s="84">
        <f t="shared" si="4"/>
        <v>900</v>
      </c>
      <c r="G75" s="17"/>
      <c r="H75" s="27">
        <v>150</v>
      </c>
      <c r="I75" s="16" t="s">
        <v>77</v>
      </c>
      <c r="J75" s="7">
        <v>3</v>
      </c>
      <c r="K75" s="19">
        <f t="shared" si="5"/>
        <v>450</v>
      </c>
      <c r="N75" s="17"/>
      <c r="O75" s="27">
        <v>75</v>
      </c>
      <c r="P75" s="16" t="s">
        <v>77</v>
      </c>
      <c r="Q75" s="7">
        <v>3</v>
      </c>
      <c r="R75" s="19">
        <f t="shared" si="6"/>
        <v>225</v>
      </c>
      <c r="V75" s="27">
        <v>75</v>
      </c>
      <c r="W75" s="16" t="s">
        <v>77</v>
      </c>
      <c r="X75" s="7">
        <v>3</v>
      </c>
      <c r="Y75" s="19">
        <f t="shared" si="7"/>
        <v>225</v>
      </c>
    </row>
    <row r="76" spans="2:26" ht="15">
      <c r="B76" s="26">
        <v>300</v>
      </c>
      <c r="C76" s="16" t="s">
        <v>78</v>
      </c>
      <c r="D76" s="7">
        <v>3</v>
      </c>
      <c r="E76" s="84">
        <f t="shared" si="4"/>
        <v>900</v>
      </c>
      <c r="G76" s="17"/>
      <c r="H76" s="27">
        <v>150</v>
      </c>
      <c r="I76" s="16" t="s">
        <v>78</v>
      </c>
      <c r="J76" s="7">
        <v>3</v>
      </c>
      <c r="K76" s="19">
        <f t="shared" si="5"/>
        <v>450</v>
      </c>
      <c r="N76" s="17"/>
      <c r="O76" s="27">
        <v>75</v>
      </c>
      <c r="P76" s="16" t="s">
        <v>78</v>
      </c>
      <c r="Q76" s="7">
        <v>3</v>
      </c>
      <c r="R76" s="19">
        <f t="shared" si="6"/>
        <v>225</v>
      </c>
      <c r="V76" s="27">
        <v>75</v>
      </c>
      <c r="W76" s="16" t="s">
        <v>78</v>
      </c>
      <c r="X76" s="7">
        <v>3</v>
      </c>
      <c r="Y76" s="19">
        <f t="shared" si="7"/>
        <v>225</v>
      </c>
    </row>
    <row r="77" spans="2:26" ht="15.6" thickBot="1">
      <c r="B77" s="26">
        <v>300</v>
      </c>
      <c r="C77" s="16" t="s">
        <v>79</v>
      </c>
      <c r="D77" s="7">
        <v>4</v>
      </c>
      <c r="E77" s="84">
        <f t="shared" si="4"/>
        <v>1200</v>
      </c>
      <c r="G77" s="17"/>
      <c r="H77" s="27">
        <v>150</v>
      </c>
      <c r="I77" s="16" t="s">
        <v>79</v>
      </c>
      <c r="J77" s="7">
        <v>4</v>
      </c>
      <c r="K77" s="19">
        <f t="shared" si="5"/>
        <v>600</v>
      </c>
      <c r="N77" s="17"/>
      <c r="O77" s="27">
        <v>75</v>
      </c>
      <c r="P77" s="16" t="s">
        <v>79</v>
      </c>
      <c r="Q77" s="7">
        <v>4</v>
      </c>
      <c r="R77" s="19">
        <f t="shared" si="6"/>
        <v>300</v>
      </c>
      <c r="V77" s="27">
        <v>75</v>
      </c>
      <c r="W77" s="16" t="s">
        <v>79</v>
      </c>
      <c r="X77" s="7">
        <v>4</v>
      </c>
      <c r="Y77" s="19">
        <f t="shared" si="7"/>
        <v>300</v>
      </c>
    </row>
    <row r="78" spans="2:26" ht="16.2" thickTop="1" thickBot="1">
      <c r="B78" s="26">
        <v>1000</v>
      </c>
      <c r="C78" s="16" t="s">
        <v>80</v>
      </c>
      <c r="D78" s="7">
        <v>10</v>
      </c>
      <c r="E78" s="84">
        <f t="shared" si="4"/>
        <v>10000</v>
      </c>
      <c r="G78" s="17"/>
      <c r="H78" s="28">
        <v>500</v>
      </c>
      <c r="I78" s="23" t="s">
        <v>80</v>
      </c>
      <c r="J78" s="99">
        <v>10</v>
      </c>
      <c r="K78" s="95">
        <f t="shared" si="5"/>
        <v>5000</v>
      </c>
      <c r="L78" s="25">
        <f>SUM(K67:K78)</f>
        <v>24050</v>
      </c>
      <c r="N78" s="17"/>
      <c r="O78" s="27">
        <v>250</v>
      </c>
      <c r="P78" s="16" t="s">
        <v>80</v>
      </c>
      <c r="Q78" s="7">
        <v>10</v>
      </c>
      <c r="R78" s="19">
        <f t="shared" si="6"/>
        <v>2500</v>
      </c>
      <c r="V78" s="27">
        <v>250</v>
      </c>
      <c r="W78" s="16" t="s">
        <v>80</v>
      </c>
      <c r="X78" s="7">
        <v>10</v>
      </c>
      <c r="Y78" s="19">
        <f t="shared" si="7"/>
        <v>2500</v>
      </c>
    </row>
    <row r="79" spans="2:26" ht="31.2" thickTop="1" thickBot="1">
      <c r="B79" s="26">
        <v>115</v>
      </c>
      <c r="C79" s="33" t="s">
        <v>81</v>
      </c>
      <c r="D79" s="7">
        <v>151.5</v>
      </c>
      <c r="E79" s="84">
        <f t="shared" si="4"/>
        <v>17422.5</v>
      </c>
      <c r="G79" s="9">
        <v>10</v>
      </c>
      <c r="H79" s="10">
        <v>58</v>
      </c>
      <c r="I79" s="102" t="s">
        <v>81</v>
      </c>
      <c r="J79" s="12">
        <v>151.5</v>
      </c>
      <c r="K79" s="19">
        <f t="shared" si="5"/>
        <v>8787</v>
      </c>
      <c r="N79" s="17"/>
      <c r="O79" s="27">
        <v>29</v>
      </c>
      <c r="P79" s="33" t="s">
        <v>81</v>
      </c>
      <c r="Q79" s="7">
        <v>151.5</v>
      </c>
      <c r="R79" s="19">
        <f t="shared" si="6"/>
        <v>4393.5</v>
      </c>
      <c r="V79" s="27">
        <v>28</v>
      </c>
      <c r="W79" s="33" t="s">
        <v>81</v>
      </c>
      <c r="X79" s="7">
        <v>151.5</v>
      </c>
      <c r="Y79" s="19">
        <f t="shared" si="7"/>
        <v>4242</v>
      </c>
    </row>
    <row r="80" spans="2:26" ht="31.2" thickTop="1" thickBot="1">
      <c r="B80" s="26">
        <v>50</v>
      </c>
      <c r="C80" s="33" t="s">
        <v>82</v>
      </c>
      <c r="D80" s="7">
        <v>151.5</v>
      </c>
      <c r="E80" s="84">
        <f t="shared" si="4"/>
        <v>7575</v>
      </c>
      <c r="G80" s="17"/>
      <c r="H80" s="101">
        <v>25</v>
      </c>
      <c r="I80" s="33" t="s">
        <v>82</v>
      </c>
      <c r="J80" s="21">
        <v>151.5</v>
      </c>
      <c r="K80" s="19">
        <f t="shared" si="5"/>
        <v>3787.5</v>
      </c>
      <c r="N80" s="17"/>
      <c r="O80" s="36">
        <v>13</v>
      </c>
      <c r="P80" s="37" t="s">
        <v>82</v>
      </c>
      <c r="Q80" s="24">
        <v>151.5</v>
      </c>
      <c r="R80" s="20">
        <f t="shared" si="6"/>
        <v>1969.5</v>
      </c>
      <c r="S80" s="25">
        <f>SUM(R66:R80)</f>
        <v>19038</v>
      </c>
      <c r="V80" s="36">
        <v>12</v>
      </c>
      <c r="W80" s="37" t="s">
        <v>82</v>
      </c>
      <c r="X80" s="24">
        <v>151.5</v>
      </c>
      <c r="Y80" s="20">
        <f t="shared" si="7"/>
        <v>1818</v>
      </c>
      <c r="Z80" s="25">
        <f>SUM(Y67:Y80)</f>
        <v>18085</v>
      </c>
    </row>
    <row r="81" spans="2:28" ht="30.6" thickTop="1">
      <c r="B81" s="26">
        <v>0</v>
      </c>
      <c r="C81" s="33" t="s">
        <v>83</v>
      </c>
      <c r="D81" s="7">
        <v>0</v>
      </c>
      <c r="E81" s="84">
        <f t="shared" si="4"/>
        <v>0</v>
      </c>
      <c r="G81" s="17"/>
      <c r="H81" s="38"/>
      <c r="I81" s="33"/>
      <c r="J81" s="104"/>
      <c r="K81" s="19">
        <f t="shared" si="5"/>
        <v>0</v>
      </c>
      <c r="N81" s="17"/>
      <c r="O81" s="39"/>
      <c r="P81" s="33"/>
      <c r="Q81" s="7"/>
      <c r="R81" s="92">
        <f>+O81*Q81</f>
        <v>0</v>
      </c>
      <c r="V81" s="39"/>
      <c r="W81" s="33"/>
      <c r="X81" s="7"/>
      <c r="Y81" s="92">
        <f t="shared" si="7"/>
        <v>0</v>
      </c>
    </row>
    <row r="82" spans="2:28" ht="30.6" thickBot="1">
      <c r="B82" s="26">
        <v>0</v>
      </c>
      <c r="C82" s="33" t="s">
        <v>84</v>
      </c>
      <c r="D82" s="7">
        <v>0</v>
      </c>
      <c r="E82" s="84">
        <f t="shared" si="4"/>
        <v>0</v>
      </c>
      <c r="G82" s="17"/>
      <c r="H82" s="38"/>
      <c r="I82" s="33"/>
      <c r="J82" s="7"/>
      <c r="K82" s="19">
        <f t="shared" si="5"/>
        <v>0</v>
      </c>
      <c r="N82" s="17"/>
      <c r="O82" s="40"/>
      <c r="P82" s="41"/>
      <c r="Q82" s="21"/>
      <c r="R82" s="20">
        <f t="shared" ref="R82:R86" si="8">+O82*Q82</f>
        <v>0</v>
      </c>
      <c r="V82" s="40"/>
      <c r="W82" s="41"/>
      <c r="X82" s="21"/>
      <c r="Y82" s="20">
        <f t="shared" si="7"/>
        <v>0</v>
      </c>
    </row>
    <row r="83" spans="2:28" ht="31.2" thickTop="1" thickBot="1">
      <c r="B83" s="26">
        <v>370</v>
      </c>
      <c r="C83" s="33" t="s">
        <v>85</v>
      </c>
      <c r="D83" s="7">
        <v>33.5</v>
      </c>
      <c r="E83" s="84">
        <f t="shared" si="4"/>
        <v>12395</v>
      </c>
      <c r="G83" s="17"/>
      <c r="H83" s="27">
        <v>185</v>
      </c>
      <c r="I83" s="33" t="s">
        <v>85</v>
      </c>
      <c r="J83" s="21">
        <v>33.5</v>
      </c>
      <c r="K83" s="19">
        <f t="shared" si="5"/>
        <v>6197.5</v>
      </c>
      <c r="N83" s="9">
        <v>6</v>
      </c>
      <c r="O83" s="10">
        <v>93</v>
      </c>
      <c r="P83" s="35" t="s">
        <v>85</v>
      </c>
      <c r="Q83" s="12">
        <v>33.5</v>
      </c>
      <c r="R83" s="92">
        <f t="shared" si="8"/>
        <v>3115.5</v>
      </c>
      <c r="U83" s="14">
        <v>6</v>
      </c>
      <c r="V83" s="10">
        <v>92</v>
      </c>
      <c r="W83" s="35" t="s">
        <v>85</v>
      </c>
      <c r="X83" s="12">
        <v>33.5</v>
      </c>
      <c r="Y83" s="92">
        <f t="shared" si="7"/>
        <v>3082</v>
      </c>
    </row>
    <row r="84" spans="2:28" ht="31.2" thickTop="1" thickBot="1">
      <c r="B84" s="26">
        <v>370</v>
      </c>
      <c r="C84" s="33" t="s">
        <v>86</v>
      </c>
      <c r="D84" s="7">
        <v>33.5</v>
      </c>
      <c r="E84" s="84">
        <f t="shared" si="4"/>
        <v>12395</v>
      </c>
      <c r="G84" s="17"/>
      <c r="H84" s="36">
        <v>185</v>
      </c>
      <c r="I84" s="37" t="s">
        <v>86</v>
      </c>
      <c r="J84" s="105">
        <v>33.5</v>
      </c>
      <c r="K84" s="100">
        <f t="shared" si="5"/>
        <v>6197.5</v>
      </c>
      <c r="L84" s="25">
        <f>SUM(K79:K84)</f>
        <v>24969.5</v>
      </c>
      <c r="N84" s="17"/>
      <c r="O84" s="27">
        <v>93</v>
      </c>
      <c r="P84" s="33" t="s">
        <v>86</v>
      </c>
      <c r="Q84" s="7">
        <v>33.5</v>
      </c>
      <c r="R84" s="19">
        <f t="shared" si="8"/>
        <v>3115.5</v>
      </c>
      <c r="V84" s="27">
        <v>92</v>
      </c>
      <c r="W84" s="33" t="s">
        <v>86</v>
      </c>
      <c r="X84" s="7">
        <v>33.5</v>
      </c>
      <c r="Y84" s="19">
        <f t="shared" si="7"/>
        <v>3082</v>
      </c>
    </row>
    <row r="85" spans="2:28" ht="31.2" thickTop="1" thickBot="1">
      <c r="B85" s="26">
        <v>68</v>
      </c>
      <c r="C85" s="33" t="s">
        <v>87</v>
      </c>
      <c r="D85" s="7">
        <v>360</v>
      </c>
      <c r="E85" s="84">
        <f t="shared" si="4"/>
        <v>24480</v>
      </c>
      <c r="G85" s="9">
        <v>11</v>
      </c>
      <c r="H85" s="42">
        <v>34</v>
      </c>
      <c r="I85" s="43" t="s">
        <v>87</v>
      </c>
      <c r="J85" s="12">
        <v>360</v>
      </c>
      <c r="K85" s="19">
        <f>+H85*J85</f>
        <v>12240</v>
      </c>
      <c r="N85" s="17"/>
      <c r="O85" s="27">
        <v>17</v>
      </c>
      <c r="P85" s="33" t="s">
        <v>87</v>
      </c>
      <c r="Q85" s="7">
        <v>360</v>
      </c>
      <c r="R85" s="19">
        <f t="shared" si="8"/>
        <v>6120</v>
      </c>
      <c r="V85" s="27">
        <v>17</v>
      </c>
      <c r="W85" s="33" t="s">
        <v>87</v>
      </c>
      <c r="X85" s="7">
        <v>360</v>
      </c>
      <c r="Y85" s="19">
        <f t="shared" si="7"/>
        <v>6120</v>
      </c>
    </row>
    <row r="86" spans="2:28" ht="31.2" thickTop="1" thickBot="1">
      <c r="B86" s="26">
        <v>68</v>
      </c>
      <c r="C86" s="33" t="s">
        <v>88</v>
      </c>
      <c r="D86" s="7">
        <v>360</v>
      </c>
      <c r="E86" s="84">
        <f t="shared" si="4"/>
        <v>24480</v>
      </c>
      <c r="G86" s="17"/>
      <c r="H86" s="36">
        <v>34</v>
      </c>
      <c r="I86" s="37" t="s">
        <v>88</v>
      </c>
      <c r="J86" s="30">
        <v>360</v>
      </c>
      <c r="K86" s="24">
        <f>+H86*J86</f>
        <v>12240</v>
      </c>
      <c r="L86" s="103">
        <f>SUM(K85:K86)</f>
        <v>24480</v>
      </c>
      <c r="N86" s="17"/>
      <c r="O86" s="36">
        <v>17</v>
      </c>
      <c r="P86" s="37" t="s">
        <v>88</v>
      </c>
      <c r="Q86" s="24">
        <v>360</v>
      </c>
      <c r="R86" s="20">
        <f t="shared" si="8"/>
        <v>6120</v>
      </c>
      <c r="S86" s="25">
        <f>SUM(R83:R86)</f>
        <v>18471</v>
      </c>
      <c r="V86" s="36">
        <v>17</v>
      </c>
      <c r="W86" s="37" t="s">
        <v>88</v>
      </c>
      <c r="X86" s="24">
        <v>360</v>
      </c>
      <c r="Y86" s="95">
        <f t="shared" si="7"/>
        <v>6120</v>
      </c>
      <c r="Z86" s="25">
        <f>SUM(Y83:Y86)</f>
        <v>18404</v>
      </c>
    </row>
    <row r="87" spans="2:28" ht="16.2" thickTop="1">
      <c r="B87" s="44">
        <f>SUM(B5:B86)</f>
        <v>24193</v>
      </c>
      <c r="C87" s="45" t="s">
        <v>89</v>
      </c>
      <c r="D87" s="7"/>
      <c r="E87" s="46">
        <f>SUM(E5:E86)</f>
        <v>509715.5</v>
      </c>
      <c r="L87" s="47"/>
      <c r="R87" s="111"/>
      <c r="S87" s="47"/>
      <c r="Y87" s="48"/>
      <c r="Z87" s="47"/>
    </row>
    <row r="88" spans="2:28" ht="15.75" customHeight="1">
      <c r="K88" s="106">
        <f>SUM(K5:K87)</f>
        <v>254933.5</v>
      </c>
      <c r="L88" s="106">
        <f>SUM(L5:L87)</f>
        <v>254933.5</v>
      </c>
      <c r="R88" s="106">
        <f>SUM(R5:R87)</f>
        <v>127949</v>
      </c>
      <c r="S88" s="106">
        <f>SUM(S5:S87)</f>
        <v>127949</v>
      </c>
      <c r="Y88" s="106">
        <f>SUM(Y5:Y87)</f>
        <v>126833</v>
      </c>
      <c r="Z88" s="106">
        <f>SUM(Z5:Z87)</f>
        <v>126833</v>
      </c>
      <c r="AA88" s="110">
        <f>+K88+R88+Y88</f>
        <v>509715.5</v>
      </c>
      <c r="AB88" s="110">
        <f>+E87-AA88</f>
        <v>0</v>
      </c>
    </row>
  </sheetData>
  <mergeCells count="1">
    <mergeCell ref="B3:E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3:AA16"/>
  <sheetViews>
    <sheetView workbookViewId="0">
      <selection activeCell="AA14" sqref="AA14"/>
    </sheetView>
  </sheetViews>
  <sheetFormatPr baseColWidth="10" defaultColWidth="12.6640625" defaultRowHeight="15.75" customHeight="1"/>
  <cols>
    <col min="3" max="3" width="46.33203125" customWidth="1"/>
    <col min="9" max="9" width="45.6640625" customWidth="1"/>
    <col min="16" max="16" width="46" customWidth="1"/>
    <col min="23" max="23" width="48.44140625" customWidth="1"/>
  </cols>
  <sheetData>
    <row r="3" spans="2:27" ht="15.75" customHeight="1">
      <c r="B3" s="49"/>
      <c r="C3" s="50" t="s">
        <v>90</v>
      </c>
      <c r="D3" s="49"/>
      <c r="E3" s="49"/>
      <c r="G3" s="121" t="s">
        <v>91</v>
      </c>
      <c r="H3" s="121"/>
      <c r="I3" s="121"/>
      <c r="J3" s="121"/>
      <c r="K3" s="121"/>
      <c r="N3" s="121" t="s">
        <v>92</v>
      </c>
      <c r="O3" s="121"/>
      <c r="P3" s="121"/>
      <c r="Q3" s="121"/>
      <c r="R3" s="121"/>
      <c r="U3" s="121" t="s">
        <v>93</v>
      </c>
      <c r="V3" s="121"/>
      <c r="W3" s="121"/>
      <c r="X3" s="121"/>
      <c r="Y3" s="121"/>
    </row>
    <row r="4" spans="2:27" ht="15.6" thickBot="1">
      <c r="B4" s="52" t="s">
        <v>4</v>
      </c>
      <c r="C4" s="53" t="s">
        <v>5</v>
      </c>
      <c r="D4" s="54" t="s">
        <v>6</v>
      </c>
      <c r="E4" s="54" t="s">
        <v>7</v>
      </c>
      <c r="H4" s="52" t="s">
        <v>4</v>
      </c>
      <c r="I4" s="53" t="s">
        <v>5</v>
      </c>
      <c r="J4" s="54" t="s">
        <v>6</v>
      </c>
      <c r="K4" s="54" t="s">
        <v>7</v>
      </c>
      <c r="O4" s="52" t="s">
        <v>4</v>
      </c>
      <c r="P4" s="53" t="s">
        <v>5</v>
      </c>
      <c r="Q4" s="54" t="s">
        <v>6</v>
      </c>
      <c r="R4" s="54" t="s">
        <v>7</v>
      </c>
      <c r="V4" s="52" t="s">
        <v>4</v>
      </c>
      <c r="W4" s="53" t="s">
        <v>5</v>
      </c>
      <c r="X4" s="54" t="s">
        <v>6</v>
      </c>
      <c r="Y4" s="54" t="s">
        <v>7</v>
      </c>
    </row>
    <row r="5" spans="2:27" ht="15">
      <c r="B5" s="55">
        <v>480</v>
      </c>
      <c r="C5" s="56" t="s">
        <v>94</v>
      </c>
      <c r="D5" s="57">
        <v>25</v>
      </c>
      <c r="E5" s="57">
        <v>12000</v>
      </c>
      <c r="G5" s="58">
        <v>1</v>
      </c>
      <c r="H5" s="59">
        <v>240</v>
      </c>
      <c r="I5" s="60" t="s">
        <v>94</v>
      </c>
      <c r="J5" s="61">
        <v>25</v>
      </c>
      <c r="K5" s="62">
        <f t="shared" ref="K5:K13" si="0">+H5*J5</f>
        <v>6000</v>
      </c>
      <c r="N5" s="58">
        <v>1</v>
      </c>
      <c r="O5" s="59">
        <v>120</v>
      </c>
      <c r="P5" s="60" t="s">
        <v>94</v>
      </c>
      <c r="Q5" s="61">
        <v>25</v>
      </c>
      <c r="R5" s="63">
        <f t="shared" ref="R5:R13" si="1">+O5*Q5</f>
        <v>3000</v>
      </c>
      <c r="U5" s="58">
        <v>1</v>
      </c>
      <c r="V5" s="59">
        <v>120</v>
      </c>
      <c r="W5" s="60" t="s">
        <v>94</v>
      </c>
      <c r="X5" s="61">
        <v>25</v>
      </c>
      <c r="Y5" s="62">
        <f t="shared" ref="Y5:Y13" si="2">+V5*X5</f>
        <v>3000</v>
      </c>
    </row>
    <row r="6" spans="2:27" ht="15.6" thickBot="1">
      <c r="B6" s="55">
        <v>480</v>
      </c>
      <c r="C6" s="56" t="s">
        <v>95</v>
      </c>
      <c r="D6" s="57">
        <v>50</v>
      </c>
      <c r="E6" s="57">
        <v>24000</v>
      </c>
      <c r="H6" s="64">
        <v>240</v>
      </c>
      <c r="I6" s="65" t="s">
        <v>95</v>
      </c>
      <c r="J6" s="66">
        <v>50</v>
      </c>
      <c r="K6" s="67">
        <f t="shared" si="0"/>
        <v>12000</v>
      </c>
      <c r="L6" s="68">
        <f>SUM(K5:K6)</f>
        <v>18000</v>
      </c>
      <c r="O6" s="113">
        <v>120</v>
      </c>
      <c r="P6" s="56" t="s">
        <v>95</v>
      </c>
      <c r="Q6" s="57">
        <v>50</v>
      </c>
      <c r="R6" s="70">
        <f t="shared" si="1"/>
        <v>6000</v>
      </c>
      <c r="V6" s="113">
        <v>120</v>
      </c>
      <c r="W6" s="56" t="s">
        <v>95</v>
      </c>
      <c r="X6" s="57">
        <v>50</v>
      </c>
      <c r="Y6" s="116">
        <f t="shared" si="2"/>
        <v>6000</v>
      </c>
    </row>
    <row r="7" spans="2:27" ht="15.6" thickBot="1">
      <c r="B7" s="55">
        <v>1000</v>
      </c>
      <c r="C7" s="56" t="s">
        <v>96</v>
      </c>
      <c r="D7" s="57">
        <v>24.5</v>
      </c>
      <c r="E7" s="57">
        <v>24500</v>
      </c>
      <c r="G7" s="58">
        <v>2</v>
      </c>
      <c r="H7" s="59">
        <v>500</v>
      </c>
      <c r="I7" s="60" t="s">
        <v>96</v>
      </c>
      <c r="J7" s="61">
        <v>24.5</v>
      </c>
      <c r="K7" s="71">
        <f t="shared" si="0"/>
        <v>12250</v>
      </c>
      <c r="O7" s="72">
        <v>250</v>
      </c>
      <c r="P7" s="56" t="s">
        <v>96</v>
      </c>
      <c r="Q7" s="57">
        <v>24.5</v>
      </c>
      <c r="R7" s="112">
        <f t="shared" si="1"/>
        <v>6125</v>
      </c>
      <c r="V7" s="72">
        <v>250</v>
      </c>
      <c r="W7" s="56" t="s">
        <v>96</v>
      </c>
      <c r="X7" s="57">
        <v>24.5</v>
      </c>
      <c r="Y7" s="112">
        <f t="shared" si="2"/>
        <v>6125</v>
      </c>
    </row>
    <row r="8" spans="2:27" ht="15.6" thickBot="1">
      <c r="B8" s="55">
        <v>275</v>
      </c>
      <c r="C8" s="56" t="s">
        <v>97</v>
      </c>
      <c r="D8" s="57">
        <v>90</v>
      </c>
      <c r="E8" s="57">
        <v>24750</v>
      </c>
      <c r="H8" s="64">
        <v>138</v>
      </c>
      <c r="I8" s="65" t="s">
        <v>97</v>
      </c>
      <c r="J8" s="66">
        <v>90</v>
      </c>
      <c r="K8" s="67">
        <f t="shared" si="0"/>
        <v>12420</v>
      </c>
      <c r="L8" s="68">
        <f>SUM(K7:K8)</f>
        <v>24670</v>
      </c>
      <c r="O8" s="74">
        <v>69</v>
      </c>
      <c r="P8" s="65" t="s">
        <v>97</v>
      </c>
      <c r="Q8" s="66">
        <v>90</v>
      </c>
      <c r="R8" s="67">
        <f t="shared" si="1"/>
        <v>6210</v>
      </c>
      <c r="S8" s="68">
        <f>SUM(R5:R8)</f>
        <v>21335</v>
      </c>
      <c r="V8" s="74">
        <v>68</v>
      </c>
      <c r="W8" s="65" t="s">
        <v>97</v>
      </c>
      <c r="X8" s="66">
        <v>90</v>
      </c>
      <c r="Y8" s="67">
        <f t="shared" si="2"/>
        <v>6120</v>
      </c>
      <c r="Z8" s="68">
        <f>SUM(Y5:Y8)</f>
        <v>21245</v>
      </c>
    </row>
    <row r="9" spans="2:27" ht="15">
      <c r="B9" s="55">
        <v>160</v>
      </c>
      <c r="C9" s="56" t="s">
        <v>98</v>
      </c>
      <c r="D9" s="57">
        <v>80</v>
      </c>
      <c r="E9" s="57">
        <v>12800</v>
      </c>
      <c r="G9" s="58">
        <v>3</v>
      </c>
      <c r="H9" s="59">
        <v>80</v>
      </c>
      <c r="I9" s="60" t="s">
        <v>98</v>
      </c>
      <c r="J9" s="61">
        <v>80</v>
      </c>
      <c r="K9" s="75">
        <f t="shared" si="0"/>
        <v>6400</v>
      </c>
      <c r="N9" s="58">
        <v>2</v>
      </c>
      <c r="O9" s="114">
        <v>40</v>
      </c>
      <c r="P9" s="60" t="s">
        <v>98</v>
      </c>
      <c r="Q9" s="61">
        <v>80</v>
      </c>
      <c r="R9" s="75">
        <f t="shared" si="1"/>
        <v>3200</v>
      </c>
      <c r="U9" s="58">
        <v>2</v>
      </c>
      <c r="V9" s="114">
        <v>40</v>
      </c>
      <c r="W9" s="60" t="s">
        <v>98</v>
      </c>
      <c r="X9" s="61">
        <v>80</v>
      </c>
      <c r="Y9" s="75">
        <f t="shared" si="2"/>
        <v>3200</v>
      </c>
    </row>
    <row r="10" spans="2:27" ht="15">
      <c r="B10" s="55">
        <v>500</v>
      </c>
      <c r="C10" s="56" t="s">
        <v>99</v>
      </c>
      <c r="D10" s="57">
        <v>18</v>
      </c>
      <c r="E10" s="57">
        <v>9000</v>
      </c>
      <c r="H10" s="69">
        <v>250</v>
      </c>
      <c r="I10" s="56" t="s">
        <v>99</v>
      </c>
      <c r="J10" s="57">
        <v>18</v>
      </c>
      <c r="K10" s="73">
        <f t="shared" si="0"/>
        <v>4500</v>
      </c>
      <c r="O10" s="69">
        <v>125</v>
      </c>
      <c r="P10" s="56" t="s">
        <v>99</v>
      </c>
      <c r="Q10" s="57">
        <v>18</v>
      </c>
      <c r="R10" s="70">
        <f t="shared" si="1"/>
        <v>2250</v>
      </c>
      <c r="V10" s="69">
        <v>125</v>
      </c>
      <c r="W10" s="56" t="s">
        <v>99</v>
      </c>
      <c r="X10" s="57">
        <v>18</v>
      </c>
      <c r="Y10" s="70">
        <f t="shared" si="2"/>
        <v>2250</v>
      </c>
    </row>
    <row r="11" spans="2:27" ht="15.6" thickBot="1">
      <c r="B11" s="55">
        <v>900</v>
      </c>
      <c r="C11" s="56" t="s">
        <v>100</v>
      </c>
      <c r="D11" s="57">
        <v>20</v>
      </c>
      <c r="E11" s="57">
        <v>18000</v>
      </c>
      <c r="H11" s="74">
        <v>450</v>
      </c>
      <c r="I11" s="65" t="s">
        <v>100</v>
      </c>
      <c r="J11" s="66">
        <v>20</v>
      </c>
      <c r="K11" s="67">
        <f t="shared" si="0"/>
        <v>9000</v>
      </c>
      <c r="L11" s="68">
        <f>SUM(K9:K11)</f>
        <v>19900</v>
      </c>
      <c r="O11" s="72">
        <v>225</v>
      </c>
      <c r="P11" s="56" t="s">
        <v>100</v>
      </c>
      <c r="Q11" s="57">
        <v>20</v>
      </c>
      <c r="R11" s="70">
        <f t="shared" si="1"/>
        <v>4500</v>
      </c>
      <c r="V11" s="72">
        <v>225</v>
      </c>
      <c r="W11" s="56" t="s">
        <v>100</v>
      </c>
      <c r="X11" s="57">
        <v>20</v>
      </c>
      <c r="Y11" s="70">
        <f t="shared" si="2"/>
        <v>4500</v>
      </c>
    </row>
    <row r="12" spans="2:27" ht="15.6" thickBot="1">
      <c r="B12" s="55">
        <v>900</v>
      </c>
      <c r="C12" s="56" t="s">
        <v>101</v>
      </c>
      <c r="D12" s="57">
        <v>20</v>
      </c>
      <c r="E12" s="57">
        <v>18000</v>
      </c>
      <c r="G12" s="58">
        <v>4</v>
      </c>
      <c r="H12" s="59">
        <v>450</v>
      </c>
      <c r="I12" s="60" t="s">
        <v>101</v>
      </c>
      <c r="J12" s="61">
        <v>20</v>
      </c>
      <c r="K12" s="71">
        <f t="shared" si="0"/>
        <v>9000</v>
      </c>
      <c r="O12" s="72">
        <v>225</v>
      </c>
      <c r="P12" s="56" t="s">
        <v>101</v>
      </c>
      <c r="Q12" s="57">
        <v>20</v>
      </c>
      <c r="R12" s="112">
        <f t="shared" si="1"/>
        <v>4500</v>
      </c>
      <c r="V12" s="72">
        <v>225</v>
      </c>
      <c r="W12" s="56" t="s">
        <v>101</v>
      </c>
      <c r="X12" s="57">
        <v>20</v>
      </c>
      <c r="Y12" s="73">
        <f t="shared" si="2"/>
        <v>4500</v>
      </c>
    </row>
    <row r="13" spans="2:27" ht="15.6" thickBot="1">
      <c r="B13" s="55">
        <v>250</v>
      </c>
      <c r="C13" s="56" t="s">
        <v>102</v>
      </c>
      <c r="D13" s="57">
        <v>39.4</v>
      </c>
      <c r="E13" s="57">
        <v>9850</v>
      </c>
      <c r="H13" s="76">
        <v>125</v>
      </c>
      <c r="I13" s="65" t="s">
        <v>102</v>
      </c>
      <c r="J13" s="66">
        <v>39.4</v>
      </c>
      <c r="K13" s="67">
        <f t="shared" si="0"/>
        <v>4925</v>
      </c>
      <c r="L13" s="77">
        <f>SUM(K12:K13)</f>
        <v>13925</v>
      </c>
      <c r="O13" s="78">
        <v>63</v>
      </c>
      <c r="P13" s="65" t="s">
        <v>102</v>
      </c>
      <c r="Q13" s="66">
        <v>39.4</v>
      </c>
      <c r="R13" s="67">
        <f t="shared" si="1"/>
        <v>2482.1999999999998</v>
      </c>
      <c r="S13" s="68">
        <f>SUM(R9:R13)</f>
        <v>16932.2</v>
      </c>
      <c r="V13" s="78">
        <v>62</v>
      </c>
      <c r="W13" s="65" t="s">
        <v>102</v>
      </c>
      <c r="X13" s="66">
        <v>39.4</v>
      </c>
      <c r="Y13" s="115">
        <f t="shared" si="2"/>
        <v>2442.7999999999997</v>
      </c>
      <c r="Z13" s="68">
        <f>SUM(Y9:Y13)</f>
        <v>16892.8</v>
      </c>
    </row>
    <row r="14" spans="2:27" ht="13.2">
      <c r="E14" s="47">
        <f>SUM(E5:E13)</f>
        <v>152900</v>
      </c>
      <c r="K14" s="47">
        <f>SUM(K4:K13)</f>
        <v>76495</v>
      </c>
      <c r="R14" s="47">
        <f>SUM(R4:R13)</f>
        <v>38267.199999999997</v>
      </c>
      <c r="Y14" s="47">
        <f>SUM(Y4:Y13)</f>
        <v>38137.800000000003</v>
      </c>
      <c r="AA14" s="110">
        <f>+Y14+R14+K14</f>
        <v>152900</v>
      </c>
    </row>
    <row r="16" spans="2:27" ht="13.2">
      <c r="E16" s="47">
        <f>SUM(K14,R14,Y14)</f>
        <v>152900</v>
      </c>
    </row>
  </sheetData>
  <mergeCells count="3">
    <mergeCell ref="G3:K3"/>
    <mergeCell ref="N3:R3"/>
    <mergeCell ref="U3:Y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3:Y27"/>
  <sheetViews>
    <sheetView topLeftCell="C1" workbookViewId="0">
      <selection activeCell="Y11" sqref="Y11"/>
    </sheetView>
  </sheetViews>
  <sheetFormatPr baseColWidth="10" defaultColWidth="12.6640625" defaultRowHeight="15.75" customHeight="1"/>
  <cols>
    <col min="3" max="3" width="35.109375" customWidth="1"/>
    <col min="9" max="9" width="37.44140625" customWidth="1"/>
    <col min="15" max="15" width="35.77734375" customWidth="1"/>
    <col min="21" max="21" width="35.88671875" customWidth="1"/>
  </cols>
  <sheetData>
    <row r="3" spans="2:25" ht="15.75" customHeight="1">
      <c r="B3" s="49"/>
      <c r="C3" s="50" t="s">
        <v>90</v>
      </c>
      <c r="D3" s="49"/>
      <c r="E3" s="49"/>
      <c r="H3" s="122" t="s">
        <v>0</v>
      </c>
      <c r="I3" s="122"/>
      <c r="J3" s="122"/>
      <c r="K3" s="122"/>
      <c r="N3" s="122" t="s">
        <v>103</v>
      </c>
      <c r="O3" s="122"/>
      <c r="P3" s="122"/>
      <c r="Q3" s="122"/>
      <c r="T3" s="122" t="s">
        <v>2</v>
      </c>
      <c r="U3" s="122"/>
      <c r="V3" s="122"/>
      <c r="W3" s="122"/>
    </row>
    <row r="4" spans="2:25" ht="15">
      <c r="B4" s="79" t="s">
        <v>4</v>
      </c>
      <c r="C4" s="80" t="s">
        <v>5</v>
      </c>
      <c r="D4" s="81" t="s">
        <v>6</v>
      </c>
      <c r="E4" s="81" t="s">
        <v>7</v>
      </c>
      <c r="H4" s="79" t="s">
        <v>4</v>
      </c>
      <c r="I4" s="80" t="s">
        <v>5</v>
      </c>
      <c r="J4" s="81" t="s">
        <v>6</v>
      </c>
      <c r="K4" s="81" t="s">
        <v>7</v>
      </c>
      <c r="N4" s="79" t="s">
        <v>4</v>
      </c>
      <c r="O4" s="80" t="s">
        <v>5</v>
      </c>
      <c r="P4" s="81" t="s">
        <v>6</v>
      </c>
      <c r="Q4" s="81" t="s">
        <v>7</v>
      </c>
      <c r="T4" s="79" t="s">
        <v>4</v>
      </c>
      <c r="U4" s="80" t="s">
        <v>5</v>
      </c>
      <c r="V4" s="81" t="s">
        <v>6</v>
      </c>
      <c r="W4" s="81" t="s">
        <v>7</v>
      </c>
    </row>
    <row r="5" spans="2:25" ht="15">
      <c r="B5" s="82">
        <v>55</v>
      </c>
      <c r="C5" s="83" t="s">
        <v>104</v>
      </c>
      <c r="D5" s="84">
        <v>110</v>
      </c>
      <c r="E5" s="7">
        <v>6050</v>
      </c>
      <c r="H5" s="82">
        <v>28</v>
      </c>
      <c r="I5" s="83" t="s">
        <v>104</v>
      </c>
      <c r="J5" s="84">
        <v>110</v>
      </c>
      <c r="K5" s="7">
        <f>+H5*J5</f>
        <v>3080</v>
      </c>
      <c r="N5" s="82">
        <v>14</v>
      </c>
      <c r="O5" s="83" t="s">
        <v>104</v>
      </c>
      <c r="P5" s="84">
        <v>110</v>
      </c>
      <c r="Q5" s="84">
        <f>+N5*P5</f>
        <v>1540</v>
      </c>
      <c r="T5" s="82">
        <v>13</v>
      </c>
      <c r="U5" s="83" t="s">
        <v>104</v>
      </c>
      <c r="V5" s="84">
        <v>110</v>
      </c>
      <c r="W5" s="84">
        <f>+T5+V5</f>
        <v>123</v>
      </c>
    </row>
    <row r="6" spans="2:25" ht="15">
      <c r="B6" s="82">
        <v>55</v>
      </c>
      <c r="C6" s="83" t="s">
        <v>105</v>
      </c>
      <c r="D6" s="84">
        <v>110</v>
      </c>
      <c r="E6" s="7">
        <v>6050</v>
      </c>
      <c r="H6" s="82">
        <v>28</v>
      </c>
      <c r="I6" s="83" t="s">
        <v>105</v>
      </c>
      <c r="J6" s="84">
        <v>110</v>
      </c>
      <c r="K6" s="7">
        <f>+H6*J6</f>
        <v>3080</v>
      </c>
      <c r="N6" s="82">
        <v>14</v>
      </c>
      <c r="O6" s="83" t="s">
        <v>105</v>
      </c>
      <c r="P6" s="84">
        <v>110</v>
      </c>
      <c r="Q6" s="84">
        <f>+N6*P6</f>
        <v>1540</v>
      </c>
      <c r="T6" s="82">
        <v>13</v>
      </c>
      <c r="U6" s="83" t="s">
        <v>105</v>
      </c>
      <c r="V6" s="84">
        <v>110</v>
      </c>
      <c r="W6" s="84">
        <f>+T6*V6</f>
        <v>1430</v>
      </c>
    </row>
    <row r="7" spans="2:25" ht="15">
      <c r="B7" s="82">
        <v>55</v>
      </c>
      <c r="C7" s="83" t="s">
        <v>106</v>
      </c>
      <c r="D7" s="84">
        <v>110</v>
      </c>
      <c r="E7" s="7">
        <v>6050</v>
      </c>
      <c r="H7" s="82">
        <v>28</v>
      </c>
      <c r="I7" s="83" t="s">
        <v>106</v>
      </c>
      <c r="J7" s="84">
        <v>110</v>
      </c>
      <c r="K7" s="7">
        <f>+H7*J7</f>
        <v>3080</v>
      </c>
      <c r="N7" s="82">
        <v>14</v>
      </c>
      <c r="O7" s="83" t="s">
        <v>106</v>
      </c>
      <c r="P7" s="84">
        <v>110</v>
      </c>
      <c r="Q7" s="84">
        <f>+N7*P7</f>
        <v>1540</v>
      </c>
      <c r="T7" s="82">
        <v>13</v>
      </c>
      <c r="U7" s="83" t="s">
        <v>106</v>
      </c>
      <c r="V7" s="84">
        <v>110</v>
      </c>
      <c r="W7" s="84">
        <f>+T7*V7</f>
        <v>1430</v>
      </c>
    </row>
    <row r="8" spans="2:25" ht="15">
      <c r="B8" s="82">
        <v>300</v>
      </c>
      <c r="C8" s="83" t="s">
        <v>107</v>
      </c>
      <c r="D8" s="84">
        <v>13</v>
      </c>
      <c r="E8" s="7">
        <v>3900</v>
      </c>
      <c r="H8" s="82">
        <v>150</v>
      </c>
      <c r="I8" s="83" t="s">
        <v>107</v>
      </c>
      <c r="J8" s="84">
        <v>13</v>
      </c>
      <c r="K8" s="7">
        <f>+H8*J8</f>
        <v>1950</v>
      </c>
      <c r="N8" s="82">
        <v>75</v>
      </c>
      <c r="O8" s="83" t="s">
        <v>107</v>
      </c>
      <c r="P8" s="84">
        <v>13</v>
      </c>
      <c r="Q8" s="84">
        <f>+N8*P8</f>
        <v>975</v>
      </c>
      <c r="T8" s="82">
        <v>75</v>
      </c>
      <c r="U8" s="83" t="s">
        <v>107</v>
      </c>
      <c r="V8" s="84">
        <v>13</v>
      </c>
      <c r="W8" s="84">
        <f>+T8*V8</f>
        <v>975</v>
      </c>
    </row>
    <row r="9" spans="2:25" ht="15">
      <c r="B9" s="82">
        <v>120</v>
      </c>
      <c r="C9" s="83" t="s">
        <v>108</v>
      </c>
      <c r="D9" s="84">
        <v>50</v>
      </c>
      <c r="E9" s="7">
        <v>6000</v>
      </c>
      <c r="H9" s="82">
        <v>60</v>
      </c>
      <c r="I9" s="83" t="s">
        <v>108</v>
      </c>
      <c r="J9" s="84">
        <v>50</v>
      </c>
      <c r="K9" s="7">
        <f>+H9*J9</f>
        <v>3000</v>
      </c>
      <c r="N9" s="82">
        <v>30</v>
      </c>
      <c r="O9" s="83" t="s">
        <v>108</v>
      </c>
      <c r="P9" s="84">
        <v>50</v>
      </c>
      <c r="Q9" s="84">
        <f>+N9/P9</f>
        <v>0.6</v>
      </c>
      <c r="T9" s="82">
        <v>30</v>
      </c>
      <c r="U9" s="83" t="s">
        <v>108</v>
      </c>
      <c r="V9" s="84">
        <v>50</v>
      </c>
      <c r="W9" s="84">
        <f>+T9*V9</f>
        <v>1500</v>
      </c>
    </row>
    <row r="10" spans="2:25" ht="13.2">
      <c r="B10" s="85"/>
      <c r="C10" s="86"/>
      <c r="D10" s="87"/>
      <c r="E10" s="87">
        <f>SUM(E5:E9)</f>
        <v>28050</v>
      </c>
      <c r="H10" s="85"/>
      <c r="I10" s="86"/>
      <c r="J10" s="87"/>
      <c r="K10" s="88">
        <f>SUM(K4:K9)</f>
        <v>14190</v>
      </c>
      <c r="N10" s="85"/>
      <c r="O10" s="86"/>
      <c r="P10" s="87"/>
      <c r="Q10" s="88">
        <f>SUM(Q4:Q9)</f>
        <v>5595.6</v>
      </c>
      <c r="T10" s="85"/>
      <c r="U10" s="86"/>
      <c r="V10" s="87"/>
      <c r="W10" s="87">
        <f>SUM(W5:W9)</f>
        <v>5458</v>
      </c>
      <c r="Y10" s="110">
        <f>+W10+Q10+K10</f>
        <v>25243.599999999999</v>
      </c>
    </row>
    <row r="11" spans="2:25" ht="13.2">
      <c r="E11" s="47">
        <f>SUM(K10,Q10,W10)</f>
        <v>25243.599999999999</v>
      </c>
    </row>
    <row r="14" spans="2:25" ht="13.2">
      <c r="E14" s="51" t="s">
        <v>109</v>
      </c>
    </row>
    <row r="18" spans="5:8" ht="13.2">
      <c r="H18" s="89"/>
    </row>
    <row r="19" spans="5:8" ht="15">
      <c r="E19" s="7"/>
      <c r="H19" s="89"/>
    </row>
    <row r="20" spans="5:8" ht="15">
      <c r="E20" s="7"/>
      <c r="H20" s="89"/>
    </row>
    <row r="21" spans="5:8" ht="15">
      <c r="E21" s="7"/>
      <c r="H21" s="89"/>
    </row>
    <row r="22" spans="5:8" ht="15">
      <c r="E22" s="7"/>
    </row>
    <row r="23" spans="5:8" ht="15">
      <c r="E23" s="7"/>
    </row>
    <row r="24" spans="5:8" ht="13.2">
      <c r="E24" s="89"/>
    </row>
    <row r="25" spans="5:8" ht="13.2">
      <c r="E25" s="89"/>
    </row>
    <row r="26" spans="5:8" ht="13.2">
      <c r="E26" s="89"/>
    </row>
    <row r="27" spans="5:8" ht="13.2">
      <c r="E27" s="89"/>
    </row>
  </sheetData>
  <mergeCells count="3">
    <mergeCell ref="H3:K3"/>
    <mergeCell ref="N3:Q3"/>
    <mergeCell ref="T3:W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3:W12"/>
  <sheetViews>
    <sheetView workbookViewId="0">
      <selection activeCell="J19" sqref="J19"/>
    </sheetView>
  </sheetViews>
  <sheetFormatPr baseColWidth="10" defaultColWidth="12.6640625" defaultRowHeight="15.75" customHeight="1"/>
  <cols>
    <col min="3" max="3" width="38" customWidth="1"/>
    <col min="9" max="9" width="35" customWidth="1"/>
    <col min="15" max="15" width="36.88671875" customWidth="1"/>
    <col min="21" max="21" width="36.6640625" customWidth="1"/>
  </cols>
  <sheetData>
    <row r="3" spans="2:23" ht="15">
      <c r="B3" s="49"/>
      <c r="C3" s="50" t="s">
        <v>90</v>
      </c>
      <c r="D3" s="49"/>
      <c r="E3" s="49"/>
      <c r="H3" s="123" t="s">
        <v>91</v>
      </c>
      <c r="I3" s="123"/>
      <c r="J3" s="123"/>
      <c r="K3" s="123"/>
      <c r="N3" s="123" t="s">
        <v>110</v>
      </c>
      <c r="O3" s="123"/>
      <c r="P3" s="123"/>
      <c r="Q3" s="123"/>
      <c r="T3" s="123" t="s">
        <v>93</v>
      </c>
      <c r="U3" s="123"/>
      <c r="V3" s="123"/>
      <c r="W3" s="123"/>
    </row>
    <row r="4" spans="2:23" ht="15">
      <c r="B4" s="79" t="s">
        <v>4</v>
      </c>
      <c r="C4" s="80" t="s">
        <v>5</v>
      </c>
      <c r="D4" s="81" t="s">
        <v>6</v>
      </c>
      <c r="E4" s="81" t="s">
        <v>7</v>
      </c>
      <c r="H4" s="79" t="s">
        <v>4</v>
      </c>
      <c r="I4" s="80" t="s">
        <v>5</v>
      </c>
      <c r="J4" s="81" t="s">
        <v>6</v>
      </c>
      <c r="K4" s="81" t="s">
        <v>7</v>
      </c>
      <c r="N4" s="79" t="s">
        <v>4</v>
      </c>
      <c r="O4" s="80" t="s">
        <v>5</v>
      </c>
      <c r="P4" s="81" t="s">
        <v>6</v>
      </c>
      <c r="Q4" s="81" t="s">
        <v>7</v>
      </c>
      <c r="T4" s="79" t="s">
        <v>4</v>
      </c>
      <c r="U4" s="80" t="s">
        <v>5</v>
      </c>
      <c r="V4" s="81" t="s">
        <v>6</v>
      </c>
      <c r="W4" s="81" t="s">
        <v>7</v>
      </c>
    </row>
    <row r="5" spans="2:23" ht="15">
      <c r="B5" s="55">
        <v>205</v>
      </c>
      <c r="C5" s="56" t="s">
        <v>111</v>
      </c>
      <c r="D5" s="57">
        <v>112.4161</v>
      </c>
      <c r="E5" s="57">
        <v>23045.29</v>
      </c>
      <c r="F5" s="90"/>
      <c r="G5" s="118">
        <v>1</v>
      </c>
      <c r="H5" s="55">
        <v>103</v>
      </c>
      <c r="I5" s="56" t="s">
        <v>111</v>
      </c>
      <c r="J5" s="57">
        <v>112.4161</v>
      </c>
      <c r="K5" s="57">
        <f>+H5*J5</f>
        <v>11578.8583</v>
      </c>
      <c r="N5" s="55">
        <v>51</v>
      </c>
      <c r="O5" s="56" t="s">
        <v>111</v>
      </c>
      <c r="P5" s="57">
        <v>112.4161</v>
      </c>
      <c r="Q5" s="57">
        <f>+N5*P5</f>
        <v>5733.2210999999998</v>
      </c>
      <c r="T5" s="55">
        <v>51</v>
      </c>
      <c r="U5" s="56" t="s">
        <v>111</v>
      </c>
      <c r="V5" s="57">
        <v>112.4161</v>
      </c>
      <c r="W5" s="57">
        <f>+T5*V5</f>
        <v>5733.2210999999998</v>
      </c>
    </row>
    <row r="6" spans="2:23" ht="15">
      <c r="B6" s="55">
        <v>80</v>
      </c>
      <c r="C6" s="56" t="s">
        <v>112</v>
      </c>
      <c r="D6" s="57">
        <v>85.45</v>
      </c>
      <c r="E6" s="57">
        <v>6836</v>
      </c>
      <c r="F6" s="90"/>
      <c r="K6" s="117">
        <f>SUM(K5)</f>
        <v>11578.8583</v>
      </c>
      <c r="N6" s="55">
        <v>20</v>
      </c>
      <c r="O6" s="56" t="s">
        <v>112</v>
      </c>
      <c r="P6" s="57">
        <v>85.45</v>
      </c>
      <c r="Q6" s="57">
        <f>+N6*P6</f>
        <v>1709</v>
      </c>
      <c r="T6" s="55">
        <v>20</v>
      </c>
      <c r="U6" s="56" t="s">
        <v>112</v>
      </c>
      <c r="V6" s="57">
        <v>85.45</v>
      </c>
      <c r="W6" s="57">
        <f>+T6*V6</f>
        <v>1709</v>
      </c>
    </row>
    <row r="7" spans="2:23" ht="15">
      <c r="B7" s="55">
        <v>100</v>
      </c>
      <c r="C7" s="56" t="s">
        <v>113</v>
      </c>
      <c r="D7" s="57">
        <v>110.14</v>
      </c>
      <c r="E7" s="57">
        <v>11014</v>
      </c>
      <c r="F7" s="90"/>
      <c r="G7" s="118">
        <v>2</v>
      </c>
      <c r="H7" s="55">
        <v>40</v>
      </c>
      <c r="I7" s="56" t="s">
        <v>112</v>
      </c>
      <c r="J7" s="57">
        <v>85.45</v>
      </c>
      <c r="K7" s="57">
        <f>+H7*J7</f>
        <v>3418</v>
      </c>
      <c r="N7" s="55">
        <v>25</v>
      </c>
      <c r="O7" s="56" t="s">
        <v>113</v>
      </c>
      <c r="P7" s="57">
        <v>110.14</v>
      </c>
      <c r="Q7" s="57">
        <f>+N7*P7</f>
        <v>2753.5</v>
      </c>
      <c r="T7" s="55">
        <v>25</v>
      </c>
      <c r="U7" s="56" t="s">
        <v>113</v>
      </c>
      <c r="V7" s="57">
        <v>110.14</v>
      </c>
      <c r="W7" s="57">
        <f>+T7*V7</f>
        <v>2753.5</v>
      </c>
    </row>
    <row r="8" spans="2:23" ht="15">
      <c r="B8" s="55">
        <v>44</v>
      </c>
      <c r="C8" s="56" t="s">
        <v>114</v>
      </c>
      <c r="D8" s="57">
        <v>335.61</v>
      </c>
      <c r="E8" s="57">
        <v>14766.79</v>
      </c>
      <c r="F8" s="90"/>
      <c r="H8" s="55">
        <v>50</v>
      </c>
      <c r="I8" s="56" t="s">
        <v>113</v>
      </c>
      <c r="J8" s="57">
        <v>110.14</v>
      </c>
      <c r="K8" s="57">
        <f>+H8*J8</f>
        <v>5507</v>
      </c>
      <c r="N8" s="55">
        <v>11</v>
      </c>
      <c r="O8" s="56" t="s">
        <v>114</v>
      </c>
      <c r="P8" s="57">
        <v>335.61</v>
      </c>
      <c r="Q8" s="57">
        <f>+N8*P8</f>
        <v>3691.71</v>
      </c>
      <c r="T8" s="55">
        <v>11</v>
      </c>
      <c r="U8" s="56" t="s">
        <v>114</v>
      </c>
      <c r="V8" s="57">
        <v>335.61</v>
      </c>
      <c r="W8" s="57">
        <f>+T8*V8</f>
        <v>3691.71</v>
      </c>
    </row>
    <row r="9" spans="2:23" ht="30">
      <c r="B9" s="55">
        <v>13</v>
      </c>
      <c r="C9" s="91" t="s">
        <v>115</v>
      </c>
      <c r="D9" s="57">
        <v>88.22</v>
      </c>
      <c r="E9" s="57">
        <v>1146.8599999999999</v>
      </c>
      <c r="F9" s="90"/>
      <c r="H9" s="55">
        <v>22</v>
      </c>
      <c r="I9" s="56" t="s">
        <v>114</v>
      </c>
      <c r="J9" s="57">
        <v>335.61</v>
      </c>
      <c r="K9" s="57">
        <f>+H9*J9</f>
        <v>7383.42</v>
      </c>
      <c r="N9" s="55">
        <v>3</v>
      </c>
      <c r="O9" s="91" t="s">
        <v>115</v>
      </c>
      <c r="P9" s="57">
        <v>88.22</v>
      </c>
      <c r="Q9" s="57">
        <f>+N9*P9</f>
        <v>264.65999999999997</v>
      </c>
      <c r="T9" s="55">
        <v>3</v>
      </c>
      <c r="U9" s="91" t="s">
        <v>115</v>
      </c>
      <c r="V9" s="57">
        <v>88.22</v>
      </c>
      <c r="W9" s="57">
        <f>+T9*V9</f>
        <v>264.65999999999997</v>
      </c>
    </row>
    <row r="10" spans="2:23" ht="30">
      <c r="E10" s="47">
        <f>SUM(E5:E9)</f>
        <v>56808.94</v>
      </c>
      <c r="H10" s="55">
        <v>7</v>
      </c>
      <c r="I10" s="91" t="s">
        <v>115</v>
      </c>
      <c r="J10" s="57">
        <v>88.22</v>
      </c>
      <c r="K10" s="57">
        <f>+H10*J10</f>
        <v>617.54</v>
      </c>
      <c r="Q10" s="47">
        <f>SUM(Q5:Q9)</f>
        <v>14152.091099999998</v>
      </c>
      <c r="W10" s="47">
        <f>SUM(W5:W9)</f>
        <v>14152.091099999998</v>
      </c>
    </row>
    <row r="11" spans="2:23" ht="15.75" customHeight="1">
      <c r="K11" s="117">
        <f>SUM(K7:K10)</f>
        <v>16925.96</v>
      </c>
    </row>
    <row r="12" spans="2:23" ht="13.2">
      <c r="E12" s="47" t="e">
        <f>SUM(#REF!,Q10,W10)</f>
        <v>#REF!</v>
      </c>
    </row>
  </sheetData>
  <mergeCells count="3">
    <mergeCell ref="H3:K3"/>
    <mergeCell ref="N3:Q3"/>
    <mergeCell ref="T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Alimetacion</vt:lpstr>
      <vt:lpstr>Sanitarios</vt:lpstr>
      <vt:lpstr>Limpieza</vt:lpstr>
      <vt:lpstr>Farmaceuticos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Cindy Lopez</cp:lastModifiedBy>
  <dcterms:created xsi:type="dcterms:W3CDTF">2024-01-04T16:44:29Z</dcterms:created>
  <dcterms:modified xsi:type="dcterms:W3CDTF">2024-01-04T16:44:29Z</dcterms:modified>
</cp:coreProperties>
</file>